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1700"/>
  </bookViews>
  <sheets>
    <sheet name="30.08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5" i="2" l="1"/>
  <c r="L105" i="2" s="1"/>
  <c r="M105" i="2" s="1"/>
  <c r="L103" i="2"/>
  <c r="M103" i="2" s="1"/>
  <c r="K103" i="2"/>
  <c r="K101" i="2"/>
  <c r="K99" i="2"/>
  <c r="M97" i="2"/>
  <c r="L97" i="2"/>
  <c r="K95" i="2"/>
  <c r="I95" i="2"/>
  <c r="K93" i="2"/>
  <c r="L91" i="2"/>
  <c r="M91" i="2" s="1"/>
  <c r="L89" i="2"/>
  <c r="M89" i="2" s="1"/>
  <c r="K89" i="2"/>
  <c r="K87" i="2"/>
  <c r="L85" i="2"/>
  <c r="K85" i="2"/>
  <c r="M85" i="2" s="1"/>
  <c r="I83" i="2"/>
  <c r="K83" i="2" s="1"/>
  <c r="M81" i="2"/>
  <c r="L81" i="2"/>
  <c r="L79" i="2"/>
  <c r="M79" i="2" s="1"/>
  <c r="K77" i="2"/>
  <c r="L77" i="2" s="1"/>
  <c r="M77" i="2" s="1"/>
  <c r="L75" i="2"/>
  <c r="M75" i="2" s="1"/>
  <c r="I75" i="2"/>
  <c r="K73" i="2"/>
  <c r="L71" i="2"/>
  <c r="M71" i="2" s="1"/>
  <c r="I71" i="2"/>
  <c r="K69" i="2"/>
  <c r="L69" i="2" s="1"/>
  <c r="M69" i="2" s="1"/>
  <c r="L67" i="2"/>
  <c r="M67" i="2" s="1"/>
  <c r="K67" i="2"/>
  <c r="K65" i="2"/>
  <c r="K63" i="2"/>
  <c r="K61" i="2"/>
  <c r="L61" i="2" s="1"/>
  <c r="M61" i="2" s="1"/>
  <c r="L59" i="2"/>
  <c r="M59" i="2" s="1"/>
  <c r="K59" i="2"/>
  <c r="K57" i="2"/>
  <c r="K55" i="2"/>
  <c r="K53" i="2"/>
  <c r="L53" i="2" s="1"/>
  <c r="M53" i="2" s="1"/>
  <c r="L51" i="2"/>
  <c r="M51" i="2" s="1"/>
  <c r="K51" i="2"/>
  <c r="K49" i="2"/>
  <c r="I47" i="2"/>
  <c r="K47" i="2" s="1"/>
  <c r="K45" i="2"/>
  <c r="K43" i="2"/>
  <c r="L43" i="2" s="1"/>
  <c r="M43" i="2" s="1"/>
  <c r="L41" i="2"/>
  <c r="M41" i="2" s="1"/>
  <c r="K41" i="2"/>
  <c r="K39" i="2"/>
  <c r="M57" i="2" l="1"/>
  <c r="M63" i="2"/>
  <c r="M39" i="2"/>
  <c r="M93" i="2"/>
  <c r="L47" i="2"/>
  <c r="M47" i="2" s="1"/>
  <c r="L83" i="2"/>
  <c r="M83" i="2"/>
  <c r="M55" i="2"/>
  <c r="M73" i="2"/>
  <c r="L39" i="2"/>
  <c r="L49" i="2"/>
  <c r="M49" i="2" s="1"/>
  <c r="L57" i="2"/>
  <c r="L65" i="2"/>
  <c r="M65" i="2" s="1"/>
  <c r="L73" i="2"/>
  <c r="L87" i="2"/>
  <c r="M87" i="2" s="1"/>
  <c r="L93" i="2"/>
  <c r="L95" i="2"/>
  <c r="M95" i="2" s="1"/>
  <c r="L101" i="2"/>
  <c r="M101" i="2" s="1"/>
  <c r="L45" i="2"/>
  <c r="M45" i="2" s="1"/>
  <c r="L55" i="2"/>
  <c r="L63" i="2"/>
  <c r="L99" i="2"/>
  <c r="M99" i="2" s="1"/>
  <c r="L35" i="2"/>
  <c r="M35" i="2" s="1"/>
  <c r="L33" i="2"/>
  <c r="M33" i="2" s="1"/>
  <c r="L27" i="2"/>
  <c r="M27" i="2" s="1"/>
  <c r="L19" i="2"/>
  <c r="M19" i="2" s="1"/>
  <c r="L15" i="2"/>
  <c r="M15" i="2" s="1"/>
  <c r="L11" i="2"/>
  <c r="M11" i="2" s="1"/>
  <c r="L9" i="2"/>
  <c r="M9" i="2" s="1"/>
  <c r="I37" i="2" l="1"/>
  <c r="K37" i="2" s="1"/>
  <c r="I35" i="2"/>
  <c r="I31" i="2"/>
  <c r="K31" i="2" s="1"/>
  <c r="I29" i="2"/>
  <c r="K29" i="2" s="1"/>
  <c r="I27" i="2"/>
  <c r="K25" i="2"/>
  <c r="K23" i="2"/>
  <c r="I21" i="2"/>
  <c r="K21" i="2" s="1"/>
  <c r="K17" i="2"/>
  <c r="I15" i="2"/>
  <c r="K13" i="2"/>
  <c r="L21" i="2" l="1"/>
  <c r="M21" i="2" s="1"/>
  <c r="L17" i="2"/>
  <c r="M17" i="2" s="1"/>
  <c r="L25" i="2"/>
  <c r="M25" i="2" s="1"/>
  <c r="L37" i="2"/>
  <c r="M37" i="2" s="1"/>
  <c r="L13" i="2"/>
  <c r="M13" i="2" s="1"/>
  <c r="L29" i="2"/>
  <c r="M29" i="2"/>
  <c r="L23" i="2"/>
  <c r="M23" i="2" s="1"/>
  <c r="L31" i="2"/>
  <c r="M31" i="2"/>
</calcChain>
</file>

<file path=xl/sharedStrings.xml><?xml version="1.0" encoding="utf-8"?>
<sst xmlns="http://schemas.openxmlformats.org/spreadsheetml/2006/main" count="294" uniqueCount="243">
  <si>
    <t>Ragione sociale</t>
  </si>
  <si>
    <t>Rappresentante legale</t>
  </si>
  <si>
    <t>p.iva</t>
  </si>
  <si>
    <t>sede sociale</t>
  </si>
  <si>
    <t>provincia</t>
  </si>
  <si>
    <t>Codice COR</t>
  </si>
  <si>
    <t>BL</t>
  </si>
  <si>
    <t>Az. Agrituristica Malgaspil sas</t>
  </si>
  <si>
    <t>Mosele Daniele</t>
  </si>
  <si>
    <t>02376790248</t>
  </si>
  <si>
    <t xml:space="preserve">Contrada Bertigo 197, 36032 Gallio </t>
  </si>
  <si>
    <t>VI</t>
  </si>
  <si>
    <t>Roscarni snc</t>
  </si>
  <si>
    <t>Panozzo Massimo</t>
  </si>
  <si>
    <t>02573030240</t>
  </si>
  <si>
    <t>Via Roma 2, 36010 Roana</t>
  </si>
  <si>
    <t>Le valli scs</t>
  </si>
  <si>
    <t>De Min Nicola</t>
  </si>
  <si>
    <t>00684620255</t>
  </si>
  <si>
    <t>Z.I. Villanova 14/r, 32013 Longarone</t>
  </si>
  <si>
    <t>Hotel Al Forte snc</t>
  </si>
  <si>
    <t>Guido Waillant</t>
  </si>
  <si>
    <t>Via Pezzei 66, 32020 Livinallongo</t>
  </si>
  <si>
    <t>00776560252</t>
  </si>
  <si>
    <t>Macelleria Finco Domenico snc</t>
  </si>
  <si>
    <t>Finco Angiolino</t>
  </si>
  <si>
    <t>01538670249</t>
  </si>
  <si>
    <t>Piazza Italia 14, 36032 Gallio</t>
  </si>
  <si>
    <t>Claudio Soppelsa impresa individuale</t>
  </si>
  <si>
    <t>Claudio Soppelsa</t>
  </si>
  <si>
    <t>01039100258</t>
  </si>
  <si>
    <t>Via S. Maria delle Grazie 36, 32023 Roccapietore</t>
  </si>
  <si>
    <t>Bassot Nevio impresa individuale</t>
  </si>
  <si>
    <t>Bassot Nievo</t>
  </si>
  <si>
    <t>00193160256</t>
  </si>
  <si>
    <t>Via Saviner 4, 31020 Roccapietore</t>
  </si>
  <si>
    <t>Società semplice agricola Boschi</t>
  </si>
  <si>
    <t>Caregnato Elvia</t>
  </si>
  <si>
    <t>Via Boschi 14, 32026 Borgo Valbelluna</t>
  </si>
  <si>
    <t>Al Borgo sas di Viel G. &amp; C.</t>
  </si>
  <si>
    <t>Viel Davide</t>
  </si>
  <si>
    <t>00797960259</t>
  </si>
  <si>
    <t>Via Anconetta 8, 32100 Belluno</t>
  </si>
  <si>
    <t>Oscar Troi Cesa delle Angele</t>
  </si>
  <si>
    <t>Troi Oscar</t>
  </si>
  <si>
    <t>00847290251</t>
  </si>
  <si>
    <t>Via Villagrande 10, 32020 Colle Santa Lucia</t>
  </si>
  <si>
    <t>Martini &amp; Marini snc</t>
  </si>
  <si>
    <t>Martini Ugo</t>
  </si>
  <si>
    <t>00907350250</t>
  </si>
  <si>
    <t>Via Rova 8, 32020 Selva di Cadore</t>
  </si>
  <si>
    <t>Tele Belluno srl</t>
  </si>
  <si>
    <t>Cecchella Andrea</t>
  </si>
  <si>
    <t>00272790254</t>
  </si>
  <si>
    <t>Via Zuppani 5, 32100 Belluno</t>
  </si>
  <si>
    <t>Gruppo Fontana Ivo sas</t>
  </si>
  <si>
    <t>Fontana Giampaolo</t>
  </si>
  <si>
    <t>00659850259</t>
  </si>
  <si>
    <t>Viale Cadore 71/M, 32014 Ponte nelle Alpi</t>
  </si>
  <si>
    <t>D.M.D. snc di Belotti Denis Luigi e A.M.</t>
  </si>
  <si>
    <t>Belotti Denis Luigi</t>
  </si>
  <si>
    <t>01158910255</t>
  </si>
  <si>
    <t>Via Col Visentin, 32100 Belluno</t>
  </si>
  <si>
    <t>Ediltutto srl</t>
  </si>
  <si>
    <t>Talin Massimo</t>
  </si>
  <si>
    <t>00696310259</t>
  </si>
  <si>
    <t>Via Volpere 23, 32035 Santa Giustina</t>
  </si>
  <si>
    <t xml:space="preserve">1503404	</t>
  </si>
  <si>
    <t xml:space="preserve">1503509	</t>
  </si>
  <si>
    <t xml:space="preserve">1503601	</t>
  </si>
  <si>
    <t xml:space="preserve">1503642	</t>
  </si>
  <si>
    <t xml:space="preserve">1504275	</t>
  </si>
  <si>
    <t>01123300251</t>
  </si>
  <si>
    <t xml:space="preserve">1509675	</t>
  </si>
  <si>
    <t xml:space="preserve">1526137	</t>
  </si>
  <si>
    <t xml:space="preserve">1526270	</t>
  </si>
  <si>
    <t xml:space="preserve">1526380	</t>
  </si>
  <si>
    <t>spesa sostenuta (al netto di IVA)</t>
  </si>
  <si>
    <t>Contributo concesso</t>
  </si>
  <si>
    <t>Ritenuta d'acconto 4%</t>
  </si>
  <si>
    <t xml:space="preserve">1527908	</t>
  </si>
  <si>
    <t>Bando di contribuzione a fondo perduto a sostegno delle imprese delle province di Treviso, Belluno, Vicenza, Venezia e Rovigo colpite dagli eventi atmosferici del 27 e 28 ottobre 2018.</t>
  </si>
  <si>
    <t>Macellerie Primon snc</t>
  </si>
  <si>
    <t>Primon Roberto</t>
  </si>
  <si>
    <t>02791120245</t>
  </si>
  <si>
    <t>Via Patrioti 27, 36012 Asiago</t>
  </si>
  <si>
    <t xml:space="preserve">1647117	</t>
  </si>
  <si>
    <t>Autofficina Menardi Lorenzo di Gianluigi Menardi</t>
  </si>
  <si>
    <t>Menardi Gianluigi</t>
  </si>
  <si>
    <t>01104930258</t>
  </si>
  <si>
    <t xml:space="preserve">Loc. Pian Da Lago 77/B, 32043 Cortina d'Ampezzo </t>
  </si>
  <si>
    <t>Wood Art Cortina srl</t>
  </si>
  <si>
    <t>Zambelli Roberto</t>
  </si>
  <si>
    <t>01160930259</t>
  </si>
  <si>
    <t>Località Pian Da Lago 85, 32043 Cortina d'Ampezzo</t>
  </si>
  <si>
    <t>Ark Idea srl</t>
  </si>
  <si>
    <t>Zanella Gianni</t>
  </si>
  <si>
    <t>04432960260</t>
  </si>
  <si>
    <t>Via Guicciardini 2/2, 31042 Valdobbiadene</t>
  </si>
  <si>
    <t>TV</t>
  </si>
  <si>
    <t>Termoidraulica di Zangiacomi Renato</t>
  </si>
  <si>
    <t>Zangiacomi Renato</t>
  </si>
  <si>
    <t>00839940251</t>
  </si>
  <si>
    <t>Via Pecol 81, 32043 Cortina d'Ampezzo</t>
  </si>
  <si>
    <t>Stuzzica la voglia di Dadiè Corrado</t>
  </si>
  <si>
    <t>Dadiè Corrado</t>
  </si>
  <si>
    <t>00873620256</t>
  </si>
  <si>
    <t>Via Nazionale 18, 32046 San Vito di Cadore</t>
  </si>
  <si>
    <t xml:space="preserve">1664613	</t>
  </si>
  <si>
    <t>El Fouro di Chenet Roberto &amp; Menardi Diego snc</t>
  </si>
  <si>
    <t>Chenet Roberto</t>
  </si>
  <si>
    <t>00983340258</t>
  </si>
  <si>
    <t>Località Pian Da Lago, 32043 Cortina d'Ampezzo</t>
  </si>
  <si>
    <t xml:space="preserve">1664628	</t>
  </si>
  <si>
    <t>Carrozzeria Zoldana di De Marco Lucio</t>
  </si>
  <si>
    <t>De Marco Lucio</t>
  </si>
  <si>
    <t>00830640256</t>
  </si>
  <si>
    <t>Località Ciamber, Zona Artigianale 11, 32012 Val di Zoldo</t>
  </si>
  <si>
    <t xml:space="preserve">1664671	</t>
  </si>
  <si>
    <t>Collazuol Giannantonio impresa semplice</t>
  </si>
  <si>
    <t>Collazuol Giannantonio</t>
  </si>
  <si>
    <t>00691270250</t>
  </si>
  <si>
    <t>Via Lastreghe 27, 32014 Ponte nelle Alpi</t>
  </si>
  <si>
    <t xml:space="preserve">1664759	</t>
  </si>
  <si>
    <t>Gelateria Isma di Isma Laura</t>
  </si>
  <si>
    <t>Isma Laura</t>
  </si>
  <si>
    <t>01106620253</t>
  </si>
  <si>
    <t>Via Pian di Limana 24, 32020 Limana</t>
  </si>
  <si>
    <t>Zardini Bruno impresa semplice</t>
  </si>
  <si>
    <t>Zardini Bruno</t>
  </si>
  <si>
    <t>00917530255</t>
  </si>
  <si>
    <t>Via Verocai 72, 32043 Cortina D'Ampezzo</t>
  </si>
  <si>
    <t>Falegnameria Menardi Paolo</t>
  </si>
  <si>
    <t>Menardi Paolo</t>
  </si>
  <si>
    <t>00996490256</t>
  </si>
  <si>
    <t>Via Ronco 16, 32043 Cortina d'Ampezzo</t>
  </si>
  <si>
    <t xml:space="preserve">1665342	</t>
  </si>
  <si>
    <t>A la Ciasa dell'artista s.a.s. di Costantin Michele &amp; C.</t>
  </si>
  <si>
    <t>Costantin Michele</t>
  </si>
  <si>
    <t>01200980256</t>
  </si>
  <si>
    <t>Via Masariè 22, 32040 Cibiana di Cadore</t>
  </si>
  <si>
    <t xml:space="preserve">1665398	</t>
  </si>
  <si>
    <t>Bar Pierosà di Bellodis Paolo</t>
  </si>
  <si>
    <t>Bellodis Paolo</t>
  </si>
  <si>
    <t>00517290250</t>
  </si>
  <si>
    <t>Loc. Pierosà, 32043 Cortina d'Ampezzo</t>
  </si>
  <si>
    <t>Macelleria Salumeria De Villa di De Villa Mirko &amp; snc</t>
  </si>
  <si>
    <t>De Villa Mirko</t>
  </si>
  <si>
    <t>00623550258</t>
  </si>
  <si>
    <t>Corso Italia 104, 32046 San Vito di Cadore</t>
  </si>
  <si>
    <t>De Sandre Arianna impresa semplice</t>
  </si>
  <si>
    <t>De Sandre Arianna</t>
  </si>
  <si>
    <t>01105210254</t>
  </si>
  <si>
    <t>Via Geralba 11, 32046 San Vito di Cadore</t>
  </si>
  <si>
    <t xml:space="preserve">1665605	</t>
  </si>
  <si>
    <t>Hotel Da Barba srl</t>
  </si>
  <si>
    <t>Mosele Daniela</t>
  </si>
  <si>
    <t>02718080241</t>
  </si>
  <si>
    <t>Via Poslen 40, 36012 Asiago</t>
  </si>
  <si>
    <t xml:space="preserve">1665664	</t>
  </si>
  <si>
    <t xml:space="preserve">1665923	</t>
  </si>
  <si>
    <t>Luxol srl</t>
  </si>
  <si>
    <t>Zanella Maria Pia</t>
  </si>
  <si>
    <t>00089610257</t>
  </si>
  <si>
    <t>Località Sant'Anna n° SS1BIS, 32040 Lozzo di Cadore</t>
  </si>
  <si>
    <t>Magia di Bocchia Gabriele</t>
  </si>
  <si>
    <t>Bocchia Gabriele</t>
  </si>
  <si>
    <t>03745070247</t>
  </si>
  <si>
    <t>Via Trento Trieste 31, 36012 Asiago</t>
  </si>
  <si>
    <t>Ottica Ianese di Ianese Giancarlo</t>
  </si>
  <si>
    <t>Ianese Giancarlo</t>
  </si>
  <si>
    <t>00186510251</t>
  </si>
  <si>
    <t>Via Lacuna 30, 32040 San Nicolò di Comelico</t>
  </si>
  <si>
    <t>Ristorante Pizzeria 5 Torri di Ghedina Giuseppe &amp; C.</t>
  </si>
  <si>
    <t>Ghedina Giuseppe</t>
  </si>
  <si>
    <t>00776340259</t>
  </si>
  <si>
    <t>Via Largo Poste 13, 32043 Cortina d'Ampezzo</t>
  </si>
  <si>
    <t>Falegnameria Ruscelli Pietro impresa semplice</t>
  </si>
  <si>
    <t>Ruscelli Pietro</t>
  </si>
  <si>
    <t>02999230788</t>
  </si>
  <si>
    <t>Via Madonetta 64, 32044 Pieve di Cadore</t>
  </si>
  <si>
    <t>Falegnameria Pomarè Paolo</t>
  </si>
  <si>
    <t>Pomarè Paolo</t>
  </si>
  <si>
    <t>00813640257</t>
  </si>
  <si>
    <t>Via Garibaldi 43, 32045 Santo Stefano di Cadore</t>
  </si>
  <si>
    <t xml:space="preserve">Azienda agricola Dal Magro Wainer </t>
  </si>
  <si>
    <t>Dal Magro Wainer</t>
  </si>
  <si>
    <t>01043170255</t>
  </si>
  <si>
    <t>Via Confos 98/A, 32026 Borgo Valbelluna</t>
  </si>
  <si>
    <t xml:space="preserve">1666846	</t>
  </si>
  <si>
    <t>Canalia Federico impresa semplice</t>
  </si>
  <si>
    <t>Canalia Federico</t>
  </si>
  <si>
    <t>02980620245</t>
  </si>
  <si>
    <t>Via Dalla Zuanna 22, 36012 Asiago</t>
  </si>
  <si>
    <t>Scapin Funghi snc</t>
  </si>
  <si>
    <t>Scapin Lucio</t>
  </si>
  <si>
    <t>02395630243</t>
  </si>
  <si>
    <t>Via Papa 3, 36010 Cesuna di Roana</t>
  </si>
  <si>
    <t xml:space="preserve">1666939	</t>
  </si>
  <si>
    <t>Pasticceria Carli di Dal Sasso M. &amp; C. snc</t>
  </si>
  <si>
    <t>Dal sasso Mariarina</t>
  </si>
  <si>
    <t>02209540240</t>
  </si>
  <si>
    <t>Via II Risorgimento 30, 36012 Asiago</t>
  </si>
  <si>
    <t>Francescon srl</t>
  </si>
  <si>
    <t>Gesiot Luciano</t>
  </si>
  <si>
    <t>01075920254</t>
  </si>
  <si>
    <t>Via Fenadora 24, 32030 Fonzaso</t>
  </si>
  <si>
    <t xml:space="preserve">1667099	</t>
  </si>
  <si>
    <t>Officine Francescon di Francescon Antonietta &amp; c. snc</t>
  </si>
  <si>
    <t>00056090251</t>
  </si>
  <si>
    <t>Viale Pedavena 9, 32032 Feltre</t>
  </si>
  <si>
    <t>Dal Farra Marco impresa semplice</t>
  </si>
  <si>
    <t>Dal Farra Marco</t>
  </si>
  <si>
    <t>01108920255</t>
  </si>
  <si>
    <t>Via Cirvoi 89, 32100 Belluno</t>
  </si>
  <si>
    <t xml:space="preserve">1667266	</t>
  </si>
  <si>
    <t>Albergo al Bosco snc</t>
  </si>
  <si>
    <t>Azzolini Michela</t>
  </si>
  <si>
    <t>00869940247</t>
  </si>
  <si>
    <t>Via Sartori 28, 36010 Roana</t>
  </si>
  <si>
    <t xml:space="preserve">1667288	</t>
  </si>
  <si>
    <t>Martini sas di Martini Bruno &amp; C.</t>
  </si>
  <si>
    <t>Martini Barzolai Bruno</t>
  </si>
  <si>
    <t>00877240259</t>
  </si>
  <si>
    <t>Via Crode Fr. Casamazzagno 49, 32040 Comelico Superiore</t>
  </si>
  <si>
    <t xml:space="preserve">1668456	</t>
  </si>
  <si>
    <t>Fabris Manola società semplice</t>
  </si>
  <si>
    <t>Fabris Manola</t>
  </si>
  <si>
    <t>04096380243</t>
  </si>
  <si>
    <t>Via Acquedotto 40, 36010 Roana</t>
  </si>
  <si>
    <t xml:space="preserve">1668582	</t>
  </si>
  <si>
    <t>Totale domande ricevute</t>
  </si>
  <si>
    <t>Contributo liquidato</t>
  </si>
  <si>
    <t>Totale contributi erogati</t>
  </si>
  <si>
    <t>A carico CCIAA Treviso-Belluno</t>
  </si>
  <si>
    <t>A carico CCIAA Vicenza</t>
  </si>
  <si>
    <t>A carico CCIAA Venezia Rovigo</t>
  </si>
  <si>
    <t>/</t>
  </si>
  <si>
    <t>Contributi erogati</t>
  </si>
  <si>
    <t>IL SEGRETARIO GENERALE</t>
  </si>
  <si>
    <t>dott. Roberto Crosta</t>
  </si>
  <si>
    <t>_______________________________________</t>
  </si>
  <si>
    <t>Unioncamere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</si>
</sst>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 wrapText="1"/>
    </xf>
    <xf numFmtId="43" fontId="0" fillId="0" borderId="0" xfId="0" applyNumberFormat="1"/>
    <xf numFmtId="0" fontId="2" fillId="0" borderId="5" xfId="0" applyFont="1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2" fillId="0" borderId="27" xfId="0" applyFont="1" applyBorder="1"/>
    <xf numFmtId="0" fontId="2" fillId="0" borderId="11" xfId="0" applyFont="1" applyBorder="1"/>
    <xf numFmtId="0" fontId="0" fillId="0" borderId="29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3" fontId="0" fillId="0" borderId="16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20" xfId="1" applyFont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7"/>
  <sheetViews>
    <sheetView tabSelected="1" workbookViewId="0">
      <selection activeCell="H4" sqref="H4"/>
    </sheetView>
  </sheetViews>
  <sheetFormatPr defaultRowHeight="15" x14ac:dyDescent="0.25"/>
  <cols>
    <col min="1" max="1" width="3" customWidth="1"/>
    <col min="4" max="4" width="25" customWidth="1"/>
    <col min="5" max="5" width="22.42578125" bestFit="1" customWidth="1"/>
    <col min="6" max="6" width="15.140625" customWidth="1"/>
    <col min="7" max="7" width="40.85546875" customWidth="1"/>
    <col min="8" max="8" width="10.5703125" bestFit="1" customWidth="1"/>
    <col min="10" max="10" width="4.42578125" customWidth="1"/>
    <col min="11" max="11" width="11.5703125" bestFit="1" customWidth="1"/>
    <col min="12" max="13" width="10.5703125" customWidth="1"/>
  </cols>
  <sheetData>
    <row r="2" spans="2:14" ht="18.75" x14ac:dyDescent="0.3">
      <c r="C2" s="65" t="s">
        <v>242</v>
      </c>
      <c r="D2" s="66"/>
    </row>
    <row r="3" spans="2:14" x14ac:dyDescent="0.25">
      <c r="C3" s="62" t="s">
        <v>81</v>
      </c>
      <c r="D3" s="62"/>
      <c r="E3" s="62"/>
      <c r="F3" s="62"/>
      <c r="G3" s="62"/>
    </row>
    <row r="4" spans="2:14" ht="27" customHeight="1" x14ac:dyDescent="0.25">
      <c r="C4" s="62"/>
      <c r="D4" s="62"/>
      <c r="E4" s="62"/>
      <c r="F4" s="62"/>
      <c r="G4" s="62"/>
    </row>
    <row r="5" spans="2:14" ht="27" customHeight="1" x14ac:dyDescent="0.25">
      <c r="C5" s="62" t="s">
        <v>238</v>
      </c>
      <c r="D5" s="62"/>
      <c r="E5" s="1"/>
      <c r="F5" s="1"/>
      <c r="G5" s="1"/>
    </row>
    <row r="6" spans="2:14" ht="15.75" thickBot="1" x14ac:dyDescent="0.3"/>
    <row r="7" spans="2:14" ht="15" customHeight="1" x14ac:dyDescent="0.25">
      <c r="C7" s="48" t="s">
        <v>0</v>
      </c>
      <c r="D7" s="49"/>
      <c r="E7" s="46" t="s">
        <v>1</v>
      </c>
      <c r="F7" s="52" t="s">
        <v>2</v>
      </c>
      <c r="G7" s="54" t="s">
        <v>3</v>
      </c>
      <c r="H7" s="54" t="s">
        <v>4</v>
      </c>
      <c r="I7" s="42" t="s">
        <v>77</v>
      </c>
      <c r="J7" s="43"/>
      <c r="K7" s="42" t="s">
        <v>78</v>
      </c>
      <c r="L7" s="56" t="s">
        <v>79</v>
      </c>
      <c r="M7" s="42" t="s">
        <v>232</v>
      </c>
      <c r="N7" s="46" t="s">
        <v>5</v>
      </c>
    </row>
    <row r="8" spans="2:14" ht="30" customHeight="1" thickBot="1" x14ac:dyDescent="0.3">
      <c r="C8" s="50"/>
      <c r="D8" s="51"/>
      <c r="E8" s="47"/>
      <c r="F8" s="53"/>
      <c r="G8" s="55"/>
      <c r="H8" s="55"/>
      <c r="I8" s="44"/>
      <c r="J8" s="45"/>
      <c r="K8" s="44"/>
      <c r="L8" s="57"/>
      <c r="M8" s="44"/>
      <c r="N8" s="47"/>
    </row>
    <row r="9" spans="2:14" x14ac:dyDescent="0.25">
      <c r="B9" s="19">
        <v>1</v>
      </c>
      <c r="C9" s="38" t="s">
        <v>7</v>
      </c>
      <c r="D9" s="38"/>
      <c r="E9" s="38" t="s">
        <v>8</v>
      </c>
      <c r="F9" s="26" t="s">
        <v>9</v>
      </c>
      <c r="G9" s="61" t="s">
        <v>10</v>
      </c>
      <c r="H9" s="41" t="s">
        <v>11</v>
      </c>
      <c r="I9" s="28">
        <v>1639.35</v>
      </c>
      <c r="J9" s="29"/>
      <c r="K9" s="30">
        <v>819.67</v>
      </c>
      <c r="L9" s="32">
        <f>K9*0.04</f>
        <v>32.786799999999999</v>
      </c>
      <c r="M9" s="16">
        <f>K9-L9</f>
        <v>786.88319999999999</v>
      </c>
      <c r="N9" s="58">
        <v>1502819</v>
      </c>
    </row>
    <row r="10" spans="2:14" x14ac:dyDescent="0.25">
      <c r="B10" s="19"/>
      <c r="C10" s="39"/>
      <c r="D10" s="39"/>
      <c r="E10" s="39"/>
      <c r="F10" s="27"/>
      <c r="G10" s="40"/>
      <c r="H10" s="41"/>
      <c r="I10" s="19"/>
      <c r="J10" s="19"/>
      <c r="K10" s="31"/>
      <c r="L10" s="16"/>
      <c r="M10" s="16"/>
      <c r="N10" s="59"/>
    </row>
    <row r="11" spans="2:14" x14ac:dyDescent="0.25">
      <c r="B11" s="19">
        <v>2</v>
      </c>
      <c r="C11" s="38" t="s">
        <v>12</v>
      </c>
      <c r="D11" s="38"/>
      <c r="E11" s="38" t="s">
        <v>13</v>
      </c>
      <c r="F11" s="26" t="s">
        <v>14</v>
      </c>
      <c r="G11" s="37" t="s">
        <v>15</v>
      </c>
      <c r="H11" s="19" t="s">
        <v>11</v>
      </c>
      <c r="I11" s="28">
        <v>3565.57</v>
      </c>
      <c r="J11" s="29"/>
      <c r="K11" s="30">
        <v>1782.78</v>
      </c>
      <c r="L11" s="32">
        <f>K11*0.04</f>
        <v>71.311199999999999</v>
      </c>
      <c r="M11" s="32">
        <f>K11-L11</f>
        <v>1711.4687999999999</v>
      </c>
      <c r="N11" s="60" t="s">
        <v>68</v>
      </c>
    </row>
    <row r="12" spans="2:14" x14ac:dyDescent="0.25">
      <c r="B12" s="19"/>
      <c r="C12" s="39"/>
      <c r="D12" s="39"/>
      <c r="E12" s="39"/>
      <c r="F12" s="27"/>
      <c r="G12" s="37"/>
      <c r="H12" s="19"/>
      <c r="I12" s="19"/>
      <c r="J12" s="19"/>
      <c r="K12" s="31"/>
      <c r="L12" s="16"/>
      <c r="M12" s="16"/>
      <c r="N12" s="60"/>
    </row>
    <row r="13" spans="2:14" x14ac:dyDescent="0.25">
      <c r="B13" s="19">
        <v>3</v>
      </c>
      <c r="C13" s="20" t="s">
        <v>16</v>
      </c>
      <c r="D13" s="21"/>
      <c r="E13" s="24" t="s">
        <v>17</v>
      </c>
      <c r="F13" s="26" t="s">
        <v>18</v>
      </c>
      <c r="G13" s="37" t="s">
        <v>19</v>
      </c>
      <c r="H13" s="19" t="s">
        <v>6</v>
      </c>
      <c r="I13" s="29">
        <v>720</v>
      </c>
      <c r="J13" s="29"/>
      <c r="K13" s="30">
        <f>I13/2</f>
        <v>360</v>
      </c>
      <c r="L13" s="32">
        <f>K13*0.04</f>
        <v>14.4</v>
      </c>
      <c r="M13" s="16">
        <f>K13-L13</f>
        <v>345.6</v>
      </c>
      <c r="N13" s="60" t="s">
        <v>69</v>
      </c>
    </row>
    <row r="14" spans="2:14" x14ac:dyDescent="0.25">
      <c r="B14" s="19"/>
      <c r="C14" s="22"/>
      <c r="D14" s="23"/>
      <c r="E14" s="25"/>
      <c r="F14" s="27"/>
      <c r="G14" s="37"/>
      <c r="H14" s="19"/>
      <c r="I14" s="19"/>
      <c r="J14" s="19"/>
      <c r="K14" s="31"/>
      <c r="L14" s="16"/>
      <c r="M14" s="16"/>
      <c r="N14" s="60"/>
    </row>
    <row r="15" spans="2:14" x14ac:dyDescent="0.25">
      <c r="B15" s="19">
        <v>4</v>
      </c>
      <c r="C15" s="20" t="s">
        <v>20</v>
      </c>
      <c r="D15" s="21"/>
      <c r="E15" s="24" t="s">
        <v>21</v>
      </c>
      <c r="F15" s="26" t="s">
        <v>23</v>
      </c>
      <c r="G15" s="37" t="s">
        <v>22</v>
      </c>
      <c r="H15" s="19" t="s">
        <v>6</v>
      </c>
      <c r="I15" s="28">
        <f>1762.3+163.94+8700-1763.3+840+410</f>
        <v>10112.94</v>
      </c>
      <c r="J15" s="29"/>
      <c r="K15" s="30">
        <v>5000</v>
      </c>
      <c r="L15" s="32">
        <f>K15*0.04</f>
        <v>200</v>
      </c>
      <c r="M15" s="32">
        <f>K15-L15</f>
        <v>4800</v>
      </c>
      <c r="N15" s="60" t="s">
        <v>70</v>
      </c>
    </row>
    <row r="16" spans="2:14" x14ac:dyDescent="0.25">
      <c r="B16" s="19"/>
      <c r="C16" s="22"/>
      <c r="D16" s="23"/>
      <c r="E16" s="25"/>
      <c r="F16" s="27"/>
      <c r="G16" s="37"/>
      <c r="H16" s="19"/>
      <c r="I16" s="19"/>
      <c r="J16" s="19"/>
      <c r="K16" s="31"/>
      <c r="L16" s="16"/>
      <c r="M16" s="16"/>
      <c r="N16" s="60"/>
    </row>
    <row r="17" spans="2:14" x14ac:dyDescent="0.25">
      <c r="B17" s="19">
        <v>5</v>
      </c>
      <c r="C17" s="20" t="s">
        <v>24</v>
      </c>
      <c r="D17" s="21"/>
      <c r="E17" s="24" t="s">
        <v>25</v>
      </c>
      <c r="F17" s="26" t="s">
        <v>26</v>
      </c>
      <c r="G17" s="37" t="s">
        <v>27</v>
      </c>
      <c r="H17" s="19" t="s">
        <v>11</v>
      </c>
      <c r="I17" s="28">
        <v>3315</v>
      </c>
      <c r="J17" s="29"/>
      <c r="K17" s="30">
        <f>I17/2</f>
        <v>1657.5</v>
      </c>
      <c r="L17" s="32">
        <f>K17*0.04</f>
        <v>66.3</v>
      </c>
      <c r="M17" s="16">
        <f>K17-L17</f>
        <v>1591.2</v>
      </c>
      <c r="N17" s="60" t="s">
        <v>71</v>
      </c>
    </row>
    <row r="18" spans="2:14" x14ac:dyDescent="0.25">
      <c r="B18" s="19"/>
      <c r="C18" s="22"/>
      <c r="D18" s="23"/>
      <c r="E18" s="25"/>
      <c r="F18" s="27"/>
      <c r="G18" s="37"/>
      <c r="H18" s="19"/>
      <c r="I18" s="19"/>
      <c r="J18" s="19"/>
      <c r="K18" s="31"/>
      <c r="L18" s="16"/>
      <c r="M18" s="16"/>
      <c r="N18" s="60"/>
    </row>
    <row r="19" spans="2:14" x14ac:dyDescent="0.25">
      <c r="B19" s="19">
        <v>6</v>
      </c>
      <c r="C19" s="33" t="s">
        <v>28</v>
      </c>
      <c r="D19" s="34"/>
      <c r="E19" s="24" t="s">
        <v>29</v>
      </c>
      <c r="F19" s="26" t="s">
        <v>30</v>
      </c>
      <c r="G19" s="37" t="s">
        <v>31</v>
      </c>
      <c r="H19" s="19" t="s">
        <v>6</v>
      </c>
      <c r="I19" s="28">
        <v>15800</v>
      </c>
      <c r="J19" s="29"/>
      <c r="K19" s="30">
        <v>5000</v>
      </c>
      <c r="L19" s="32">
        <f>K19*0.04</f>
        <v>200</v>
      </c>
      <c r="M19" s="32">
        <f>K19-L19</f>
        <v>4800</v>
      </c>
      <c r="N19" s="60">
        <v>1504496</v>
      </c>
    </row>
    <row r="20" spans="2:14" x14ac:dyDescent="0.25">
      <c r="B20" s="19"/>
      <c r="C20" s="35"/>
      <c r="D20" s="36"/>
      <c r="E20" s="25"/>
      <c r="F20" s="27"/>
      <c r="G20" s="37"/>
      <c r="H20" s="19"/>
      <c r="I20" s="19"/>
      <c r="J20" s="19"/>
      <c r="K20" s="31"/>
      <c r="L20" s="16"/>
      <c r="M20" s="16"/>
      <c r="N20" s="60"/>
    </row>
    <row r="21" spans="2:14" x14ac:dyDescent="0.25">
      <c r="B21" s="19">
        <v>7</v>
      </c>
      <c r="C21" s="33" t="s">
        <v>32</v>
      </c>
      <c r="D21" s="34"/>
      <c r="E21" s="24" t="s">
        <v>33</v>
      </c>
      <c r="F21" s="26" t="s">
        <v>34</v>
      </c>
      <c r="G21" s="39" t="s">
        <v>35</v>
      </c>
      <c r="H21" s="19" t="s">
        <v>6</v>
      </c>
      <c r="I21" s="28">
        <f>917.01+7500+1161.06</f>
        <v>9578.07</v>
      </c>
      <c r="J21" s="29"/>
      <c r="K21" s="30">
        <f>I21/2</f>
        <v>4789.0349999999999</v>
      </c>
      <c r="L21" s="32">
        <f>K21*0.04</f>
        <v>191.56139999999999</v>
      </c>
      <c r="M21" s="16">
        <f>K21-L21</f>
        <v>4597.4736000000003</v>
      </c>
      <c r="N21" s="60">
        <v>1508613</v>
      </c>
    </row>
    <row r="22" spans="2:14" x14ac:dyDescent="0.25">
      <c r="B22" s="19"/>
      <c r="C22" s="35"/>
      <c r="D22" s="36"/>
      <c r="E22" s="25"/>
      <c r="F22" s="27"/>
      <c r="G22" s="39"/>
      <c r="H22" s="19"/>
      <c r="I22" s="19"/>
      <c r="J22" s="19"/>
      <c r="K22" s="31"/>
      <c r="L22" s="16"/>
      <c r="M22" s="16"/>
      <c r="N22" s="60"/>
    </row>
    <row r="23" spans="2:14" x14ac:dyDescent="0.25">
      <c r="B23" s="19">
        <v>8</v>
      </c>
      <c r="C23" s="20" t="s">
        <v>36</v>
      </c>
      <c r="D23" s="21"/>
      <c r="E23" s="24" t="s">
        <v>37</v>
      </c>
      <c r="F23" s="26" t="s">
        <v>72</v>
      </c>
      <c r="G23" s="24" t="s">
        <v>38</v>
      </c>
      <c r="H23" s="19" t="s">
        <v>6</v>
      </c>
      <c r="I23" s="28">
        <v>3975.41</v>
      </c>
      <c r="J23" s="29"/>
      <c r="K23" s="30">
        <f>I23/2</f>
        <v>1987.7049999999999</v>
      </c>
      <c r="L23" s="32">
        <f>K23*0.04</f>
        <v>79.508200000000002</v>
      </c>
      <c r="M23" s="32">
        <f>K23-L23</f>
        <v>1908.1967999999999</v>
      </c>
      <c r="N23" s="60">
        <v>1509445</v>
      </c>
    </row>
    <row r="24" spans="2:14" x14ac:dyDescent="0.25">
      <c r="B24" s="19"/>
      <c r="C24" s="22"/>
      <c r="D24" s="23"/>
      <c r="E24" s="25"/>
      <c r="F24" s="27"/>
      <c r="G24" s="25"/>
      <c r="H24" s="19"/>
      <c r="I24" s="19"/>
      <c r="J24" s="19"/>
      <c r="K24" s="31"/>
      <c r="L24" s="16"/>
      <c r="M24" s="16"/>
      <c r="N24" s="60"/>
    </row>
    <row r="25" spans="2:14" x14ac:dyDescent="0.25">
      <c r="B25" s="19">
        <v>9</v>
      </c>
      <c r="C25" s="20" t="s">
        <v>39</v>
      </c>
      <c r="D25" s="21"/>
      <c r="E25" s="24" t="s">
        <v>40</v>
      </c>
      <c r="F25" s="26" t="s">
        <v>41</v>
      </c>
      <c r="G25" s="24" t="s">
        <v>42</v>
      </c>
      <c r="H25" s="19" t="s">
        <v>6</v>
      </c>
      <c r="I25" s="28">
        <v>8244.68</v>
      </c>
      <c r="J25" s="29"/>
      <c r="K25" s="30">
        <f>I25/2</f>
        <v>4122.34</v>
      </c>
      <c r="L25" s="32">
        <f>K25*0.04</f>
        <v>164.89360000000002</v>
      </c>
      <c r="M25" s="16">
        <f>K25-L25</f>
        <v>3957.4464000000003</v>
      </c>
      <c r="N25" s="60" t="s">
        <v>73</v>
      </c>
    </row>
    <row r="26" spans="2:14" x14ac:dyDescent="0.25">
      <c r="B26" s="19"/>
      <c r="C26" s="22"/>
      <c r="D26" s="23"/>
      <c r="E26" s="25"/>
      <c r="F26" s="27"/>
      <c r="G26" s="25"/>
      <c r="H26" s="19"/>
      <c r="I26" s="19"/>
      <c r="J26" s="19"/>
      <c r="K26" s="31"/>
      <c r="L26" s="16"/>
      <c r="M26" s="16"/>
      <c r="N26" s="60"/>
    </row>
    <row r="27" spans="2:14" x14ac:dyDescent="0.25">
      <c r="B27" s="19">
        <v>10</v>
      </c>
      <c r="C27" s="20" t="s">
        <v>43</v>
      </c>
      <c r="D27" s="21"/>
      <c r="E27" s="24" t="s">
        <v>44</v>
      </c>
      <c r="F27" s="26" t="s">
        <v>45</v>
      </c>
      <c r="G27" s="24" t="s">
        <v>46</v>
      </c>
      <c r="H27" s="19" t="s">
        <v>6</v>
      </c>
      <c r="I27" s="28">
        <f>K27*2</f>
        <v>3087.7</v>
      </c>
      <c r="J27" s="29"/>
      <c r="K27" s="30">
        <v>1543.85</v>
      </c>
      <c r="L27" s="32">
        <f>K27*0.04</f>
        <v>61.753999999999998</v>
      </c>
      <c r="M27" s="32">
        <f>K27-L27</f>
        <v>1482.096</v>
      </c>
      <c r="N27" s="60">
        <v>1512412</v>
      </c>
    </row>
    <row r="28" spans="2:14" x14ac:dyDescent="0.25">
      <c r="B28" s="19"/>
      <c r="C28" s="22"/>
      <c r="D28" s="23"/>
      <c r="E28" s="25"/>
      <c r="F28" s="27"/>
      <c r="G28" s="25"/>
      <c r="H28" s="19"/>
      <c r="I28" s="19"/>
      <c r="J28" s="19"/>
      <c r="K28" s="31"/>
      <c r="L28" s="16"/>
      <c r="M28" s="16"/>
      <c r="N28" s="60"/>
    </row>
    <row r="29" spans="2:14" x14ac:dyDescent="0.25">
      <c r="B29" s="19">
        <v>11</v>
      </c>
      <c r="C29" s="20" t="s">
        <v>47</v>
      </c>
      <c r="D29" s="21"/>
      <c r="E29" s="24" t="s">
        <v>48</v>
      </c>
      <c r="F29" s="26" t="s">
        <v>49</v>
      </c>
      <c r="G29" s="24" t="s">
        <v>50</v>
      </c>
      <c r="H29" s="19" t="s">
        <v>6</v>
      </c>
      <c r="I29" s="28">
        <f>440.98+3000+5480+850</f>
        <v>9770.98</v>
      </c>
      <c r="J29" s="29"/>
      <c r="K29" s="30">
        <f>I29/2</f>
        <v>4885.49</v>
      </c>
      <c r="L29" s="32">
        <f>K29*0.04</f>
        <v>195.4196</v>
      </c>
      <c r="M29" s="16">
        <f>K29-L29</f>
        <v>4690.0703999999996</v>
      </c>
      <c r="N29" s="60" t="s">
        <v>74</v>
      </c>
    </row>
    <row r="30" spans="2:14" x14ac:dyDescent="0.25">
      <c r="B30" s="19"/>
      <c r="C30" s="22"/>
      <c r="D30" s="23"/>
      <c r="E30" s="25"/>
      <c r="F30" s="27"/>
      <c r="G30" s="25"/>
      <c r="H30" s="19"/>
      <c r="I30" s="19"/>
      <c r="J30" s="19"/>
      <c r="K30" s="31"/>
      <c r="L30" s="16"/>
      <c r="M30" s="16"/>
      <c r="N30" s="60"/>
    </row>
    <row r="31" spans="2:14" x14ac:dyDescent="0.25">
      <c r="B31" s="19">
        <v>12</v>
      </c>
      <c r="C31" s="20" t="s">
        <v>51</v>
      </c>
      <c r="D31" s="21"/>
      <c r="E31" s="24" t="s">
        <v>52</v>
      </c>
      <c r="F31" s="26" t="s">
        <v>53</v>
      </c>
      <c r="G31" s="24" t="s">
        <v>54</v>
      </c>
      <c r="H31" s="19" t="s">
        <v>6</v>
      </c>
      <c r="I31" s="28">
        <f>6301.8+2300</f>
        <v>8601.7999999999993</v>
      </c>
      <c r="J31" s="29"/>
      <c r="K31" s="30">
        <f>I31/2</f>
        <v>4300.8999999999996</v>
      </c>
      <c r="L31" s="32">
        <f>K31*0.04</f>
        <v>172.036</v>
      </c>
      <c r="M31" s="32">
        <f>K31-L31</f>
        <v>4128.8639999999996</v>
      </c>
      <c r="N31" s="60" t="s">
        <v>75</v>
      </c>
    </row>
    <row r="32" spans="2:14" x14ac:dyDescent="0.25">
      <c r="B32" s="19"/>
      <c r="C32" s="22"/>
      <c r="D32" s="23"/>
      <c r="E32" s="25"/>
      <c r="F32" s="27"/>
      <c r="G32" s="25"/>
      <c r="H32" s="19"/>
      <c r="I32" s="19"/>
      <c r="J32" s="19"/>
      <c r="K32" s="31"/>
      <c r="L32" s="16"/>
      <c r="M32" s="16"/>
      <c r="N32" s="60"/>
    </row>
    <row r="33" spans="2:14" x14ac:dyDescent="0.25">
      <c r="B33" s="19">
        <v>13</v>
      </c>
      <c r="C33" s="33" t="s">
        <v>55</v>
      </c>
      <c r="D33" s="34"/>
      <c r="E33" s="24" t="s">
        <v>56</v>
      </c>
      <c r="F33" s="26" t="s">
        <v>57</v>
      </c>
      <c r="G33" s="24" t="s">
        <v>58</v>
      </c>
      <c r="H33" s="19" t="s">
        <v>6</v>
      </c>
      <c r="I33" s="28">
        <v>10400</v>
      </c>
      <c r="J33" s="29"/>
      <c r="K33" s="30">
        <v>5000</v>
      </c>
      <c r="L33" s="32">
        <f>K33*0.04</f>
        <v>200</v>
      </c>
      <c r="M33" s="16">
        <f>K33-L33</f>
        <v>4800</v>
      </c>
      <c r="N33" s="21" t="s">
        <v>67</v>
      </c>
    </row>
    <row r="34" spans="2:14" x14ac:dyDescent="0.25">
      <c r="B34" s="19"/>
      <c r="C34" s="35"/>
      <c r="D34" s="36"/>
      <c r="E34" s="25"/>
      <c r="F34" s="27"/>
      <c r="G34" s="25"/>
      <c r="H34" s="19"/>
      <c r="I34" s="19"/>
      <c r="J34" s="19"/>
      <c r="K34" s="31"/>
      <c r="L34" s="16"/>
      <c r="M34" s="16"/>
      <c r="N34" s="23"/>
    </row>
    <row r="35" spans="2:14" x14ac:dyDescent="0.25">
      <c r="B35" s="19">
        <v>14</v>
      </c>
      <c r="C35" s="20" t="s">
        <v>59</v>
      </c>
      <c r="D35" s="21"/>
      <c r="E35" s="24" t="s">
        <v>60</v>
      </c>
      <c r="F35" s="26" t="s">
        <v>61</v>
      </c>
      <c r="G35" s="24" t="s">
        <v>62</v>
      </c>
      <c r="H35" s="19" t="s">
        <v>6</v>
      </c>
      <c r="I35" s="28">
        <f>2900+1000+999+468</f>
        <v>5367</v>
      </c>
      <c r="J35" s="29"/>
      <c r="K35" s="30">
        <v>2674.5</v>
      </c>
      <c r="L35" s="32">
        <f>K35*0.04</f>
        <v>106.98</v>
      </c>
      <c r="M35" s="32">
        <f>K35-L35</f>
        <v>2567.52</v>
      </c>
      <c r="N35" s="21" t="s">
        <v>76</v>
      </c>
    </row>
    <row r="36" spans="2:14" x14ac:dyDescent="0.25">
      <c r="B36" s="19"/>
      <c r="C36" s="22"/>
      <c r="D36" s="23"/>
      <c r="E36" s="25"/>
      <c r="F36" s="27"/>
      <c r="G36" s="25"/>
      <c r="H36" s="19"/>
      <c r="I36" s="19"/>
      <c r="J36" s="19"/>
      <c r="K36" s="31"/>
      <c r="L36" s="16"/>
      <c r="M36" s="16"/>
      <c r="N36" s="23"/>
    </row>
    <row r="37" spans="2:14" x14ac:dyDescent="0.25">
      <c r="B37" s="19">
        <v>15</v>
      </c>
      <c r="C37" s="20" t="s">
        <v>63</v>
      </c>
      <c r="D37" s="21"/>
      <c r="E37" s="24" t="s">
        <v>64</v>
      </c>
      <c r="F37" s="26" t="s">
        <v>65</v>
      </c>
      <c r="G37" s="24" t="s">
        <v>66</v>
      </c>
      <c r="H37" s="19" t="s">
        <v>6</v>
      </c>
      <c r="I37" s="28">
        <f>142+4853</f>
        <v>4995</v>
      </c>
      <c r="J37" s="29"/>
      <c r="K37" s="30">
        <f>I37/2</f>
        <v>2497.5</v>
      </c>
      <c r="L37" s="32">
        <f>K37*0.04</f>
        <v>99.9</v>
      </c>
      <c r="M37" s="16">
        <f>K37-L37</f>
        <v>2397.6</v>
      </c>
      <c r="N37" s="21" t="s">
        <v>80</v>
      </c>
    </row>
    <row r="38" spans="2:14" x14ac:dyDescent="0.25">
      <c r="B38" s="19"/>
      <c r="C38" s="22"/>
      <c r="D38" s="23"/>
      <c r="E38" s="25"/>
      <c r="F38" s="27"/>
      <c r="G38" s="25"/>
      <c r="H38" s="19"/>
      <c r="I38" s="19"/>
      <c r="J38" s="19"/>
      <c r="K38" s="31"/>
      <c r="L38" s="16"/>
      <c r="M38" s="16"/>
      <c r="N38" s="23"/>
    </row>
    <row r="39" spans="2:14" x14ac:dyDescent="0.25">
      <c r="B39" s="19">
        <v>16</v>
      </c>
      <c r="C39" s="20" t="s">
        <v>82</v>
      </c>
      <c r="D39" s="21"/>
      <c r="E39" s="24" t="s">
        <v>83</v>
      </c>
      <c r="F39" s="26" t="s">
        <v>84</v>
      </c>
      <c r="G39" s="24" t="s">
        <v>85</v>
      </c>
      <c r="H39" s="19" t="s">
        <v>11</v>
      </c>
      <c r="I39" s="28">
        <v>3200</v>
      </c>
      <c r="J39" s="29"/>
      <c r="K39" s="30">
        <f>I39/2</f>
        <v>1600</v>
      </c>
      <c r="L39" s="32">
        <f>K39*0.04</f>
        <v>64</v>
      </c>
      <c r="M39" s="32">
        <f>K39-L39</f>
        <v>1536</v>
      </c>
      <c r="N39" s="17" t="s">
        <v>86</v>
      </c>
    </row>
    <row r="40" spans="2:14" x14ac:dyDescent="0.25">
      <c r="B40" s="19"/>
      <c r="C40" s="22"/>
      <c r="D40" s="23"/>
      <c r="E40" s="25"/>
      <c r="F40" s="27"/>
      <c r="G40" s="25"/>
      <c r="H40" s="19"/>
      <c r="I40" s="19"/>
      <c r="J40" s="19"/>
      <c r="K40" s="31"/>
      <c r="L40" s="16"/>
      <c r="M40" s="16"/>
      <c r="N40" s="18"/>
    </row>
    <row r="41" spans="2:14" x14ac:dyDescent="0.25">
      <c r="B41" s="19">
        <v>17</v>
      </c>
      <c r="C41" s="33" t="s">
        <v>87</v>
      </c>
      <c r="D41" s="34"/>
      <c r="E41" s="24" t="s">
        <v>88</v>
      </c>
      <c r="F41" s="26" t="s">
        <v>89</v>
      </c>
      <c r="G41" s="24" t="s">
        <v>90</v>
      </c>
      <c r="H41" s="19" t="s">
        <v>6</v>
      </c>
      <c r="I41" s="28">
        <v>2950</v>
      </c>
      <c r="J41" s="29"/>
      <c r="K41" s="30">
        <f>I41/2</f>
        <v>1475</v>
      </c>
      <c r="L41" s="32">
        <f>K41*0.04</f>
        <v>59</v>
      </c>
      <c r="M41" s="16">
        <f>K41-L41</f>
        <v>1416</v>
      </c>
      <c r="N41" s="17">
        <v>1648775</v>
      </c>
    </row>
    <row r="42" spans="2:14" x14ac:dyDescent="0.25">
      <c r="B42" s="19"/>
      <c r="C42" s="35"/>
      <c r="D42" s="36"/>
      <c r="E42" s="25"/>
      <c r="F42" s="27"/>
      <c r="G42" s="25"/>
      <c r="H42" s="19"/>
      <c r="I42" s="19"/>
      <c r="J42" s="19"/>
      <c r="K42" s="31"/>
      <c r="L42" s="16"/>
      <c r="M42" s="16"/>
      <c r="N42" s="18"/>
    </row>
    <row r="43" spans="2:14" x14ac:dyDescent="0.25">
      <c r="B43" s="19">
        <v>18</v>
      </c>
      <c r="C43" s="20" t="s">
        <v>91</v>
      </c>
      <c r="D43" s="21"/>
      <c r="E43" s="24" t="s">
        <v>92</v>
      </c>
      <c r="F43" s="26" t="s">
        <v>93</v>
      </c>
      <c r="G43" s="24" t="s">
        <v>94</v>
      </c>
      <c r="H43" s="19" t="s">
        <v>6</v>
      </c>
      <c r="I43" s="28">
        <v>995</v>
      </c>
      <c r="J43" s="29"/>
      <c r="K43" s="30">
        <f>I43/2</f>
        <v>497.5</v>
      </c>
      <c r="L43" s="32">
        <f>K43*0.04</f>
        <v>19.900000000000002</v>
      </c>
      <c r="M43" s="16">
        <f>K43-L43</f>
        <v>477.6</v>
      </c>
      <c r="N43" s="17">
        <v>1648794</v>
      </c>
    </row>
    <row r="44" spans="2:14" x14ac:dyDescent="0.25">
      <c r="B44" s="19"/>
      <c r="C44" s="22"/>
      <c r="D44" s="23"/>
      <c r="E44" s="25"/>
      <c r="F44" s="27"/>
      <c r="G44" s="25"/>
      <c r="H44" s="19"/>
      <c r="I44" s="19"/>
      <c r="J44" s="19"/>
      <c r="K44" s="31"/>
      <c r="L44" s="16"/>
      <c r="M44" s="16"/>
      <c r="N44" s="18"/>
    </row>
    <row r="45" spans="2:14" x14ac:dyDescent="0.25">
      <c r="B45" s="19">
        <v>19</v>
      </c>
      <c r="C45" s="20" t="s">
        <v>95</v>
      </c>
      <c r="D45" s="21"/>
      <c r="E45" s="24" t="s">
        <v>96</v>
      </c>
      <c r="F45" s="26" t="s">
        <v>97</v>
      </c>
      <c r="G45" s="24" t="s">
        <v>98</v>
      </c>
      <c r="H45" s="19" t="s">
        <v>99</v>
      </c>
      <c r="I45" s="28">
        <v>1168.8499999999999</v>
      </c>
      <c r="J45" s="29"/>
      <c r="K45" s="30">
        <f>I45/2</f>
        <v>584.42499999999995</v>
      </c>
      <c r="L45" s="32">
        <f>K45*0.04</f>
        <v>23.376999999999999</v>
      </c>
      <c r="M45" s="32">
        <f>K45-L45</f>
        <v>561.048</v>
      </c>
      <c r="N45" s="17">
        <v>1648817</v>
      </c>
    </row>
    <row r="46" spans="2:14" x14ac:dyDescent="0.25">
      <c r="B46" s="19"/>
      <c r="C46" s="22"/>
      <c r="D46" s="23"/>
      <c r="E46" s="25"/>
      <c r="F46" s="27"/>
      <c r="G46" s="25"/>
      <c r="H46" s="19"/>
      <c r="I46" s="19"/>
      <c r="J46" s="19"/>
      <c r="K46" s="31"/>
      <c r="L46" s="16"/>
      <c r="M46" s="16"/>
      <c r="N46" s="18"/>
    </row>
    <row r="47" spans="2:14" x14ac:dyDescent="0.25">
      <c r="B47" s="19">
        <v>20</v>
      </c>
      <c r="C47" s="33" t="s">
        <v>100</v>
      </c>
      <c r="D47" s="34"/>
      <c r="E47" s="24" t="s">
        <v>101</v>
      </c>
      <c r="F47" s="26" t="s">
        <v>102</v>
      </c>
      <c r="G47" s="24" t="s">
        <v>103</v>
      </c>
      <c r="H47" s="19" t="s">
        <v>6</v>
      </c>
      <c r="I47" s="28">
        <f>2543.48+1754.1+4025.9</f>
        <v>8323.48</v>
      </c>
      <c r="J47" s="29"/>
      <c r="K47" s="30">
        <f>I47/2</f>
        <v>4161.74</v>
      </c>
      <c r="L47" s="32">
        <f>K47*0.04</f>
        <v>166.46959999999999</v>
      </c>
      <c r="M47" s="32">
        <f>K47-L47</f>
        <v>3995.2703999999999</v>
      </c>
      <c r="N47" s="17">
        <v>1648992</v>
      </c>
    </row>
    <row r="48" spans="2:14" x14ac:dyDescent="0.25">
      <c r="B48" s="19"/>
      <c r="C48" s="35"/>
      <c r="D48" s="36"/>
      <c r="E48" s="25"/>
      <c r="F48" s="27"/>
      <c r="G48" s="25"/>
      <c r="H48" s="19"/>
      <c r="I48" s="19"/>
      <c r="J48" s="19"/>
      <c r="K48" s="31"/>
      <c r="L48" s="16"/>
      <c r="M48" s="16"/>
      <c r="N48" s="18"/>
    </row>
    <row r="49" spans="2:14" x14ac:dyDescent="0.25">
      <c r="B49" s="19">
        <v>21</v>
      </c>
      <c r="C49" s="20" t="s">
        <v>104</v>
      </c>
      <c r="D49" s="21"/>
      <c r="E49" s="24" t="s">
        <v>105</v>
      </c>
      <c r="F49" s="26" t="s">
        <v>106</v>
      </c>
      <c r="G49" s="24" t="s">
        <v>107</v>
      </c>
      <c r="H49" s="19" t="s">
        <v>6</v>
      </c>
      <c r="I49" s="28">
        <v>5000</v>
      </c>
      <c r="J49" s="29"/>
      <c r="K49" s="30">
        <f>I49/2</f>
        <v>2500</v>
      </c>
      <c r="L49" s="32">
        <f>K49*0.04</f>
        <v>100</v>
      </c>
      <c r="M49" s="16">
        <f>K49-L49</f>
        <v>2400</v>
      </c>
      <c r="N49" s="17" t="s">
        <v>108</v>
      </c>
    </row>
    <row r="50" spans="2:14" x14ac:dyDescent="0.25">
      <c r="B50" s="19"/>
      <c r="C50" s="22"/>
      <c r="D50" s="23"/>
      <c r="E50" s="25"/>
      <c r="F50" s="27"/>
      <c r="G50" s="25"/>
      <c r="H50" s="19"/>
      <c r="I50" s="19"/>
      <c r="J50" s="19"/>
      <c r="K50" s="31"/>
      <c r="L50" s="16"/>
      <c r="M50" s="16"/>
      <c r="N50" s="18"/>
    </row>
    <row r="51" spans="2:14" x14ac:dyDescent="0.25">
      <c r="B51" s="19">
        <v>22</v>
      </c>
      <c r="C51" s="33" t="s">
        <v>109</v>
      </c>
      <c r="D51" s="34"/>
      <c r="E51" s="24" t="s">
        <v>110</v>
      </c>
      <c r="F51" s="26" t="s">
        <v>111</v>
      </c>
      <c r="G51" s="38" t="s">
        <v>112</v>
      </c>
      <c r="H51" s="19" t="s">
        <v>6</v>
      </c>
      <c r="I51" s="28">
        <v>995</v>
      </c>
      <c r="J51" s="29"/>
      <c r="K51" s="30">
        <f>I51/2</f>
        <v>497.5</v>
      </c>
      <c r="L51" s="32">
        <f>K51*0.04</f>
        <v>19.900000000000002</v>
      </c>
      <c r="M51" s="16">
        <f>K51-L51</f>
        <v>477.6</v>
      </c>
      <c r="N51" s="17" t="s">
        <v>113</v>
      </c>
    </row>
    <row r="52" spans="2:14" x14ac:dyDescent="0.25">
      <c r="B52" s="19"/>
      <c r="C52" s="35"/>
      <c r="D52" s="36"/>
      <c r="E52" s="25"/>
      <c r="F52" s="27"/>
      <c r="G52" s="39"/>
      <c r="H52" s="19"/>
      <c r="I52" s="19"/>
      <c r="J52" s="19"/>
      <c r="K52" s="31"/>
      <c r="L52" s="16"/>
      <c r="M52" s="16"/>
      <c r="N52" s="18"/>
    </row>
    <row r="53" spans="2:14" x14ac:dyDescent="0.25">
      <c r="B53" s="19">
        <v>23</v>
      </c>
      <c r="C53" s="20" t="s">
        <v>114</v>
      </c>
      <c r="D53" s="21"/>
      <c r="E53" s="24" t="s">
        <v>115</v>
      </c>
      <c r="F53" s="26" t="s">
        <v>116</v>
      </c>
      <c r="G53" s="24" t="s">
        <v>117</v>
      </c>
      <c r="H53" s="19" t="s">
        <v>6</v>
      </c>
      <c r="I53" s="28">
        <v>1393.44</v>
      </c>
      <c r="J53" s="29"/>
      <c r="K53" s="30">
        <f>I53/2</f>
        <v>696.72</v>
      </c>
      <c r="L53" s="32">
        <f>K53*0.04</f>
        <v>27.8688</v>
      </c>
      <c r="M53" s="32">
        <f>K53-L53</f>
        <v>668.85120000000006</v>
      </c>
      <c r="N53" s="17" t="s">
        <v>118</v>
      </c>
    </row>
    <row r="54" spans="2:14" x14ac:dyDescent="0.25">
      <c r="B54" s="19"/>
      <c r="C54" s="22"/>
      <c r="D54" s="23"/>
      <c r="E54" s="25"/>
      <c r="F54" s="27"/>
      <c r="G54" s="25"/>
      <c r="H54" s="19"/>
      <c r="I54" s="19"/>
      <c r="J54" s="19"/>
      <c r="K54" s="31"/>
      <c r="L54" s="16"/>
      <c r="M54" s="16"/>
      <c r="N54" s="18"/>
    </row>
    <row r="55" spans="2:14" x14ac:dyDescent="0.25">
      <c r="B55" s="19">
        <v>24</v>
      </c>
      <c r="C55" s="38" t="s">
        <v>119</v>
      </c>
      <c r="D55" s="38"/>
      <c r="E55" s="38" t="s">
        <v>120</v>
      </c>
      <c r="F55" s="26" t="s">
        <v>121</v>
      </c>
      <c r="G55" s="40" t="s">
        <v>122</v>
      </c>
      <c r="H55" s="41" t="s">
        <v>6</v>
      </c>
      <c r="I55" s="28">
        <v>1127.05</v>
      </c>
      <c r="J55" s="29"/>
      <c r="K55" s="30">
        <f>I55/2</f>
        <v>563.52499999999998</v>
      </c>
      <c r="L55" s="32">
        <f>K55*0.04</f>
        <v>22.541</v>
      </c>
      <c r="M55" s="16">
        <f>K55-L55</f>
        <v>540.98399999999992</v>
      </c>
      <c r="N55" s="17" t="s">
        <v>123</v>
      </c>
    </row>
    <row r="56" spans="2:14" x14ac:dyDescent="0.25">
      <c r="B56" s="19"/>
      <c r="C56" s="39"/>
      <c r="D56" s="39"/>
      <c r="E56" s="39"/>
      <c r="F56" s="27"/>
      <c r="G56" s="40"/>
      <c r="H56" s="41"/>
      <c r="I56" s="19"/>
      <c r="J56" s="19"/>
      <c r="K56" s="31"/>
      <c r="L56" s="16"/>
      <c r="M56" s="16"/>
      <c r="N56" s="18"/>
    </row>
    <row r="57" spans="2:14" x14ac:dyDescent="0.25">
      <c r="B57" s="19">
        <v>25</v>
      </c>
      <c r="C57" s="38" t="s">
        <v>124</v>
      </c>
      <c r="D57" s="38"/>
      <c r="E57" s="38" t="s">
        <v>125</v>
      </c>
      <c r="F57" s="26" t="s">
        <v>126</v>
      </c>
      <c r="G57" s="37" t="s">
        <v>127</v>
      </c>
      <c r="H57" s="19" t="s">
        <v>6</v>
      </c>
      <c r="I57" s="28">
        <v>1024.5899999999999</v>
      </c>
      <c r="J57" s="29"/>
      <c r="K57" s="30">
        <f>I57/2</f>
        <v>512.29499999999996</v>
      </c>
      <c r="L57" s="32">
        <f>K57*0.04</f>
        <v>20.491799999999998</v>
      </c>
      <c r="M57" s="32">
        <f>K57-L57</f>
        <v>491.80319999999995</v>
      </c>
      <c r="N57" s="17">
        <v>1664786</v>
      </c>
    </row>
    <row r="58" spans="2:14" x14ac:dyDescent="0.25">
      <c r="B58" s="19"/>
      <c r="C58" s="39"/>
      <c r="D58" s="39"/>
      <c r="E58" s="39"/>
      <c r="F58" s="27"/>
      <c r="G58" s="37"/>
      <c r="H58" s="19"/>
      <c r="I58" s="19"/>
      <c r="J58" s="19"/>
      <c r="K58" s="31"/>
      <c r="L58" s="16"/>
      <c r="M58" s="16"/>
      <c r="N58" s="18"/>
    </row>
    <row r="59" spans="2:14" x14ac:dyDescent="0.25">
      <c r="B59" s="19">
        <v>26</v>
      </c>
      <c r="C59" s="20" t="s">
        <v>128</v>
      </c>
      <c r="D59" s="21"/>
      <c r="E59" s="24" t="s">
        <v>129</v>
      </c>
      <c r="F59" s="26" t="s">
        <v>130</v>
      </c>
      <c r="G59" s="37" t="s">
        <v>131</v>
      </c>
      <c r="H59" s="19" t="s">
        <v>6</v>
      </c>
      <c r="I59" s="28">
        <v>2496.8200000000002</v>
      </c>
      <c r="J59" s="29"/>
      <c r="K59" s="30">
        <f>I59/2</f>
        <v>1248.4100000000001</v>
      </c>
      <c r="L59" s="32">
        <f>K59*0.04</f>
        <v>49.936400000000006</v>
      </c>
      <c r="M59" s="32">
        <f>K59-L59</f>
        <v>1198.4736</v>
      </c>
      <c r="N59" s="17">
        <v>1665326</v>
      </c>
    </row>
    <row r="60" spans="2:14" x14ac:dyDescent="0.25">
      <c r="B60" s="19"/>
      <c r="C60" s="22"/>
      <c r="D60" s="23"/>
      <c r="E60" s="25"/>
      <c r="F60" s="27"/>
      <c r="G60" s="37"/>
      <c r="H60" s="19"/>
      <c r="I60" s="19"/>
      <c r="J60" s="19"/>
      <c r="K60" s="31"/>
      <c r="L60" s="16"/>
      <c r="M60" s="16"/>
      <c r="N60" s="18"/>
    </row>
    <row r="61" spans="2:14" x14ac:dyDescent="0.25">
      <c r="B61" s="19">
        <v>27</v>
      </c>
      <c r="C61" s="20" t="s">
        <v>132</v>
      </c>
      <c r="D61" s="21"/>
      <c r="E61" s="24" t="s">
        <v>133</v>
      </c>
      <c r="F61" s="26" t="s">
        <v>134</v>
      </c>
      <c r="G61" s="37" t="s">
        <v>135</v>
      </c>
      <c r="H61" s="19" t="s">
        <v>6</v>
      </c>
      <c r="I61" s="28">
        <v>610</v>
      </c>
      <c r="J61" s="29"/>
      <c r="K61" s="30">
        <f>I61/2</f>
        <v>305</v>
      </c>
      <c r="L61" s="32">
        <f>K61*0.04</f>
        <v>12.200000000000001</v>
      </c>
      <c r="M61" s="16">
        <f>K61-L61</f>
        <v>292.8</v>
      </c>
      <c r="N61" s="17" t="s">
        <v>136</v>
      </c>
    </row>
    <row r="62" spans="2:14" x14ac:dyDescent="0.25">
      <c r="B62" s="19"/>
      <c r="C62" s="22"/>
      <c r="D62" s="23"/>
      <c r="E62" s="25"/>
      <c r="F62" s="27"/>
      <c r="G62" s="37"/>
      <c r="H62" s="19"/>
      <c r="I62" s="19"/>
      <c r="J62" s="19"/>
      <c r="K62" s="31"/>
      <c r="L62" s="16"/>
      <c r="M62" s="16"/>
      <c r="N62" s="18"/>
    </row>
    <row r="63" spans="2:14" x14ac:dyDescent="0.25">
      <c r="B63" s="19">
        <v>28</v>
      </c>
      <c r="C63" s="33" t="s">
        <v>137</v>
      </c>
      <c r="D63" s="34"/>
      <c r="E63" s="24" t="s">
        <v>138</v>
      </c>
      <c r="F63" s="26" t="s">
        <v>139</v>
      </c>
      <c r="G63" s="37" t="s">
        <v>140</v>
      </c>
      <c r="H63" s="19" t="s">
        <v>6</v>
      </c>
      <c r="I63" s="28">
        <v>1311.48</v>
      </c>
      <c r="J63" s="29"/>
      <c r="K63" s="30">
        <f>I63/2</f>
        <v>655.74</v>
      </c>
      <c r="L63" s="32">
        <f>K63*0.04</f>
        <v>26.229600000000001</v>
      </c>
      <c r="M63" s="32">
        <f>K63-L63</f>
        <v>629.5104</v>
      </c>
      <c r="N63" s="17" t="s">
        <v>141</v>
      </c>
    </row>
    <row r="64" spans="2:14" x14ac:dyDescent="0.25">
      <c r="B64" s="19"/>
      <c r="C64" s="35"/>
      <c r="D64" s="36"/>
      <c r="E64" s="25"/>
      <c r="F64" s="27"/>
      <c r="G64" s="37"/>
      <c r="H64" s="19"/>
      <c r="I64" s="19"/>
      <c r="J64" s="19"/>
      <c r="K64" s="31"/>
      <c r="L64" s="16"/>
      <c r="M64" s="16"/>
      <c r="N64" s="18"/>
    </row>
    <row r="65" spans="2:14" x14ac:dyDescent="0.25">
      <c r="B65" s="19">
        <v>29</v>
      </c>
      <c r="C65" s="20" t="s">
        <v>142</v>
      </c>
      <c r="D65" s="21"/>
      <c r="E65" s="24" t="s">
        <v>143</v>
      </c>
      <c r="F65" s="26" t="s">
        <v>144</v>
      </c>
      <c r="G65" s="24" t="s">
        <v>145</v>
      </c>
      <c r="H65" s="19" t="s">
        <v>6</v>
      </c>
      <c r="I65" s="28">
        <v>5081.97</v>
      </c>
      <c r="J65" s="29"/>
      <c r="K65" s="30">
        <f>I65/2</f>
        <v>2540.9850000000001</v>
      </c>
      <c r="L65" s="32">
        <f>0.04*K65</f>
        <v>101.63940000000001</v>
      </c>
      <c r="M65" s="16">
        <f>K65-L65</f>
        <v>2439.3456000000001</v>
      </c>
      <c r="N65" s="17">
        <v>1665501</v>
      </c>
    </row>
    <row r="66" spans="2:14" x14ac:dyDescent="0.25">
      <c r="B66" s="19"/>
      <c r="C66" s="22"/>
      <c r="D66" s="23"/>
      <c r="E66" s="25"/>
      <c r="F66" s="27"/>
      <c r="G66" s="25"/>
      <c r="H66" s="19"/>
      <c r="I66" s="19"/>
      <c r="J66" s="19"/>
      <c r="K66" s="31"/>
      <c r="L66" s="16"/>
      <c r="M66" s="16"/>
      <c r="N66" s="18"/>
    </row>
    <row r="67" spans="2:14" x14ac:dyDescent="0.25">
      <c r="B67" s="19">
        <v>30</v>
      </c>
      <c r="C67" s="20" t="s">
        <v>146</v>
      </c>
      <c r="D67" s="21"/>
      <c r="E67" s="24" t="s">
        <v>147</v>
      </c>
      <c r="F67" s="26" t="s">
        <v>148</v>
      </c>
      <c r="G67" s="24" t="s">
        <v>149</v>
      </c>
      <c r="H67" s="19" t="s">
        <v>6</v>
      </c>
      <c r="I67" s="28">
        <v>5590</v>
      </c>
      <c r="J67" s="29"/>
      <c r="K67" s="30">
        <f>I67/2</f>
        <v>2795</v>
      </c>
      <c r="L67" s="32">
        <f>0.04*K67</f>
        <v>111.8</v>
      </c>
      <c r="M67" s="16">
        <f>K67-L67</f>
        <v>2683.2</v>
      </c>
      <c r="N67" s="17">
        <v>1665514</v>
      </c>
    </row>
    <row r="68" spans="2:14" x14ac:dyDescent="0.25">
      <c r="B68" s="19"/>
      <c r="C68" s="22"/>
      <c r="D68" s="23"/>
      <c r="E68" s="25"/>
      <c r="F68" s="27"/>
      <c r="G68" s="25"/>
      <c r="H68" s="19"/>
      <c r="I68" s="19"/>
      <c r="J68" s="19"/>
      <c r="K68" s="31"/>
      <c r="L68" s="16"/>
      <c r="M68" s="16"/>
      <c r="N68" s="18"/>
    </row>
    <row r="69" spans="2:14" x14ac:dyDescent="0.25">
      <c r="B69" s="19">
        <v>31</v>
      </c>
      <c r="C69" s="20" t="s">
        <v>150</v>
      </c>
      <c r="D69" s="21"/>
      <c r="E69" s="24" t="s">
        <v>151</v>
      </c>
      <c r="F69" s="26" t="s">
        <v>152</v>
      </c>
      <c r="G69" s="24" t="s">
        <v>153</v>
      </c>
      <c r="H69" s="19" t="s">
        <v>6</v>
      </c>
      <c r="I69" s="28">
        <v>1300</v>
      </c>
      <c r="J69" s="29"/>
      <c r="K69" s="30">
        <f>I69/2</f>
        <v>650</v>
      </c>
      <c r="L69" s="32">
        <f>0.04*K69</f>
        <v>26</v>
      </c>
      <c r="M69" s="16">
        <f>K69-L69</f>
        <v>624</v>
      </c>
      <c r="N69" s="17" t="s">
        <v>154</v>
      </c>
    </row>
    <row r="70" spans="2:14" x14ac:dyDescent="0.25">
      <c r="B70" s="19"/>
      <c r="C70" s="22"/>
      <c r="D70" s="23"/>
      <c r="E70" s="25"/>
      <c r="F70" s="27"/>
      <c r="G70" s="25"/>
      <c r="H70" s="19"/>
      <c r="I70" s="19"/>
      <c r="J70" s="19"/>
      <c r="K70" s="31"/>
      <c r="L70" s="16"/>
      <c r="M70" s="16"/>
      <c r="N70" s="18"/>
    </row>
    <row r="71" spans="2:14" x14ac:dyDescent="0.25">
      <c r="B71" s="19">
        <v>32</v>
      </c>
      <c r="C71" s="20" t="s">
        <v>155</v>
      </c>
      <c r="D71" s="21"/>
      <c r="E71" s="24" t="s">
        <v>156</v>
      </c>
      <c r="F71" s="26" t="s">
        <v>157</v>
      </c>
      <c r="G71" s="24" t="s">
        <v>158</v>
      </c>
      <c r="H71" s="19" t="s">
        <v>11</v>
      </c>
      <c r="I71" s="28">
        <f>1818.18+7909.09+8000</f>
        <v>17727.27</v>
      </c>
      <c r="J71" s="29"/>
      <c r="K71" s="30">
        <v>5000</v>
      </c>
      <c r="L71" s="32">
        <f>0.04*K71</f>
        <v>200</v>
      </c>
      <c r="M71" s="16">
        <f>K71-L71</f>
        <v>4800</v>
      </c>
      <c r="N71" s="17" t="s">
        <v>159</v>
      </c>
    </row>
    <row r="72" spans="2:14" x14ac:dyDescent="0.25">
      <c r="B72" s="19"/>
      <c r="C72" s="22"/>
      <c r="D72" s="23"/>
      <c r="E72" s="25"/>
      <c r="F72" s="27"/>
      <c r="G72" s="25"/>
      <c r="H72" s="19"/>
      <c r="I72" s="19"/>
      <c r="J72" s="19"/>
      <c r="K72" s="31"/>
      <c r="L72" s="16"/>
      <c r="M72" s="16"/>
      <c r="N72" s="18"/>
    </row>
    <row r="73" spans="2:14" x14ac:dyDescent="0.25">
      <c r="B73" s="19">
        <v>33</v>
      </c>
      <c r="C73" s="20" t="s">
        <v>142</v>
      </c>
      <c r="D73" s="21"/>
      <c r="E73" s="24" t="s">
        <v>143</v>
      </c>
      <c r="F73" s="26" t="s">
        <v>144</v>
      </c>
      <c r="G73" s="24" t="s">
        <v>145</v>
      </c>
      <c r="H73" s="19" t="s">
        <v>6</v>
      </c>
      <c r="I73" s="28">
        <v>2049.1799999999998</v>
      </c>
      <c r="J73" s="29"/>
      <c r="K73" s="30">
        <f>I73/2</f>
        <v>1024.5899999999999</v>
      </c>
      <c r="L73" s="32">
        <f>0.04*K73</f>
        <v>40.983599999999996</v>
      </c>
      <c r="M73" s="16">
        <f>K73-L73</f>
        <v>983.60639999999989</v>
      </c>
      <c r="N73" s="17" t="s">
        <v>160</v>
      </c>
    </row>
    <row r="74" spans="2:14" x14ac:dyDescent="0.25">
      <c r="B74" s="19"/>
      <c r="C74" s="22"/>
      <c r="D74" s="23"/>
      <c r="E74" s="25"/>
      <c r="F74" s="27"/>
      <c r="G74" s="25"/>
      <c r="H74" s="19"/>
      <c r="I74" s="19"/>
      <c r="J74" s="19"/>
      <c r="K74" s="31"/>
      <c r="L74" s="16"/>
      <c r="M74" s="16"/>
      <c r="N74" s="18"/>
    </row>
    <row r="75" spans="2:14" x14ac:dyDescent="0.25">
      <c r="B75" s="19">
        <v>34</v>
      </c>
      <c r="C75" s="20" t="s">
        <v>161</v>
      </c>
      <c r="D75" s="21"/>
      <c r="E75" s="24" t="s">
        <v>162</v>
      </c>
      <c r="F75" s="26" t="s">
        <v>163</v>
      </c>
      <c r="G75" s="24" t="s">
        <v>164</v>
      </c>
      <c r="H75" s="19" t="s">
        <v>6</v>
      </c>
      <c r="I75" s="28">
        <f>800+17430</f>
        <v>18230</v>
      </c>
      <c r="J75" s="29"/>
      <c r="K75" s="30">
        <v>5000</v>
      </c>
      <c r="L75" s="32">
        <f>K75*0.04</f>
        <v>200</v>
      </c>
      <c r="M75" s="16">
        <f>K75-L75</f>
        <v>4800</v>
      </c>
      <c r="N75" s="17">
        <v>1665943</v>
      </c>
    </row>
    <row r="76" spans="2:14" x14ac:dyDescent="0.25">
      <c r="B76" s="19"/>
      <c r="C76" s="22"/>
      <c r="D76" s="23"/>
      <c r="E76" s="25"/>
      <c r="F76" s="27"/>
      <c r="G76" s="25"/>
      <c r="H76" s="19"/>
      <c r="I76" s="19"/>
      <c r="J76" s="19"/>
      <c r="K76" s="31"/>
      <c r="L76" s="16"/>
      <c r="M76" s="16"/>
      <c r="N76" s="18"/>
    </row>
    <row r="77" spans="2:14" x14ac:dyDescent="0.25">
      <c r="B77" s="19">
        <v>35</v>
      </c>
      <c r="C77" s="20" t="s">
        <v>165</v>
      </c>
      <c r="D77" s="21"/>
      <c r="E77" s="24" t="s">
        <v>166</v>
      </c>
      <c r="F77" s="26" t="s">
        <v>167</v>
      </c>
      <c r="G77" s="24" t="s">
        <v>168</v>
      </c>
      <c r="H77" s="19" t="s">
        <v>11</v>
      </c>
      <c r="I77" s="28">
        <v>3100</v>
      </c>
      <c r="J77" s="29"/>
      <c r="K77" s="30">
        <f>I77/2</f>
        <v>1550</v>
      </c>
      <c r="L77" s="32">
        <f>K77*0.04</f>
        <v>62</v>
      </c>
      <c r="M77" s="16">
        <f>K77-L77</f>
        <v>1488</v>
      </c>
      <c r="N77" s="17">
        <v>1666259</v>
      </c>
    </row>
    <row r="78" spans="2:14" x14ac:dyDescent="0.25">
      <c r="B78" s="19"/>
      <c r="C78" s="22"/>
      <c r="D78" s="23"/>
      <c r="E78" s="25"/>
      <c r="F78" s="27"/>
      <c r="G78" s="25"/>
      <c r="H78" s="19"/>
      <c r="I78" s="19"/>
      <c r="J78" s="19"/>
      <c r="K78" s="31"/>
      <c r="L78" s="16"/>
      <c r="M78" s="16"/>
      <c r="N78" s="18"/>
    </row>
    <row r="79" spans="2:14" x14ac:dyDescent="0.25">
      <c r="B79" s="19">
        <v>36</v>
      </c>
      <c r="C79" s="20" t="s">
        <v>169</v>
      </c>
      <c r="D79" s="21"/>
      <c r="E79" s="24" t="s">
        <v>170</v>
      </c>
      <c r="F79" s="26" t="s">
        <v>171</v>
      </c>
      <c r="G79" s="24" t="s">
        <v>172</v>
      </c>
      <c r="H79" s="19" t="s">
        <v>6</v>
      </c>
      <c r="I79" s="28">
        <v>10000</v>
      </c>
      <c r="J79" s="29"/>
      <c r="K79" s="30">
        <v>5000</v>
      </c>
      <c r="L79" s="32">
        <f>K79*0.04</f>
        <v>200</v>
      </c>
      <c r="M79" s="16">
        <f>K79-L79</f>
        <v>4800</v>
      </c>
      <c r="N79" s="17">
        <v>1666326</v>
      </c>
    </row>
    <row r="80" spans="2:14" x14ac:dyDescent="0.25">
      <c r="B80" s="19"/>
      <c r="C80" s="22"/>
      <c r="D80" s="23"/>
      <c r="E80" s="25"/>
      <c r="F80" s="27"/>
      <c r="G80" s="25"/>
      <c r="H80" s="19"/>
      <c r="I80" s="19"/>
      <c r="J80" s="19"/>
      <c r="K80" s="31"/>
      <c r="L80" s="16"/>
      <c r="M80" s="16"/>
      <c r="N80" s="18"/>
    </row>
    <row r="81" spans="2:14" x14ac:dyDescent="0.25">
      <c r="B81" s="19">
        <v>37</v>
      </c>
      <c r="C81" s="20" t="s">
        <v>173</v>
      </c>
      <c r="D81" s="21"/>
      <c r="E81" s="24" t="s">
        <v>174</v>
      </c>
      <c r="F81" s="26" t="s">
        <v>175</v>
      </c>
      <c r="G81" s="24" t="s">
        <v>176</v>
      </c>
      <c r="H81" s="19" t="s">
        <v>6</v>
      </c>
      <c r="I81" s="28">
        <v>10115</v>
      </c>
      <c r="J81" s="29"/>
      <c r="K81" s="30">
        <v>5000</v>
      </c>
      <c r="L81" s="32">
        <f>K81*0.04</f>
        <v>200</v>
      </c>
      <c r="M81" s="16">
        <f>K81-L81</f>
        <v>4800</v>
      </c>
      <c r="N81" s="17">
        <v>1666367</v>
      </c>
    </row>
    <row r="82" spans="2:14" x14ac:dyDescent="0.25">
      <c r="B82" s="19"/>
      <c r="C82" s="22"/>
      <c r="D82" s="23"/>
      <c r="E82" s="25"/>
      <c r="F82" s="27"/>
      <c r="G82" s="25"/>
      <c r="H82" s="19"/>
      <c r="I82" s="19"/>
      <c r="J82" s="19"/>
      <c r="K82" s="31"/>
      <c r="L82" s="16"/>
      <c r="M82" s="16"/>
      <c r="N82" s="18"/>
    </row>
    <row r="83" spans="2:14" x14ac:dyDescent="0.25">
      <c r="B83" s="19">
        <v>38</v>
      </c>
      <c r="C83" s="20" t="s">
        <v>177</v>
      </c>
      <c r="D83" s="21"/>
      <c r="E83" s="24" t="s">
        <v>178</v>
      </c>
      <c r="F83" s="26" t="s">
        <v>179</v>
      </c>
      <c r="G83" s="24" t="s">
        <v>180</v>
      </c>
      <c r="H83" s="19" t="s">
        <v>6</v>
      </c>
      <c r="I83" s="28">
        <f>640+1599</f>
        <v>2239</v>
      </c>
      <c r="J83" s="29"/>
      <c r="K83" s="30">
        <f>I83/2</f>
        <v>1119.5</v>
      </c>
      <c r="L83" s="32">
        <f>K83*0.04</f>
        <v>44.78</v>
      </c>
      <c r="M83" s="16">
        <f>K83-L83</f>
        <v>1074.72</v>
      </c>
      <c r="N83" s="17">
        <v>1666411</v>
      </c>
    </row>
    <row r="84" spans="2:14" x14ac:dyDescent="0.25">
      <c r="B84" s="19"/>
      <c r="C84" s="22"/>
      <c r="D84" s="23"/>
      <c r="E84" s="25"/>
      <c r="F84" s="27"/>
      <c r="G84" s="25"/>
      <c r="H84" s="19"/>
      <c r="I84" s="19"/>
      <c r="J84" s="19"/>
      <c r="K84" s="31"/>
      <c r="L84" s="16"/>
      <c r="M84" s="16"/>
      <c r="N84" s="18"/>
    </row>
    <row r="85" spans="2:14" x14ac:dyDescent="0.25">
      <c r="B85" s="19">
        <v>39</v>
      </c>
      <c r="C85" s="20" t="s">
        <v>181</v>
      </c>
      <c r="D85" s="21"/>
      <c r="E85" s="24" t="s">
        <v>182</v>
      </c>
      <c r="F85" s="26" t="s">
        <v>183</v>
      </c>
      <c r="G85" s="24" t="s">
        <v>184</v>
      </c>
      <c r="H85" s="19" t="s">
        <v>6</v>
      </c>
      <c r="I85" s="28">
        <v>3240</v>
      </c>
      <c r="J85" s="29"/>
      <c r="K85" s="30">
        <f>I85/2</f>
        <v>1620</v>
      </c>
      <c r="L85" s="32">
        <f>0.04*I85</f>
        <v>129.6</v>
      </c>
      <c r="M85" s="16">
        <f>K85-L85</f>
        <v>1490.4</v>
      </c>
      <c r="N85" s="17">
        <v>1666696</v>
      </c>
    </row>
    <row r="86" spans="2:14" x14ac:dyDescent="0.25">
      <c r="B86" s="19"/>
      <c r="C86" s="22"/>
      <c r="D86" s="23"/>
      <c r="E86" s="25"/>
      <c r="F86" s="27"/>
      <c r="G86" s="25"/>
      <c r="H86" s="19"/>
      <c r="I86" s="19"/>
      <c r="J86" s="19"/>
      <c r="K86" s="31"/>
      <c r="L86" s="16"/>
      <c r="M86" s="16"/>
      <c r="N86" s="18"/>
    </row>
    <row r="87" spans="2:14" x14ac:dyDescent="0.25">
      <c r="B87" s="19">
        <v>40</v>
      </c>
      <c r="C87" s="20" t="s">
        <v>185</v>
      </c>
      <c r="D87" s="21"/>
      <c r="E87" s="24" t="s">
        <v>186</v>
      </c>
      <c r="F87" s="26" t="s">
        <v>187</v>
      </c>
      <c r="G87" s="24" t="s">
        <v>188</v>
      </c>
      <c r="H87" s="19" t="s">
        <v>6</v>
      </c>
      <c r="I87" s="28">
        <v>2200</v>
      </c>
      <c r="J87" s="29"/>
      <c r="K87" s="30">
        <f>I87/2</f>
        <v>1100</v>
      </c>
      <c r="L87" s="32">
        <f>K87*0.04</f>
        <v>44</v>
      </c>
      <c r="M87" s="16">
        <f>K87-L87</f>
        <v>1056</v>
      </c>
      <c r="N87" s="17" t="s">
        <v>189</v>
      </c>
    </row>
    <row r="88" spans="2:14" x14ac:dyDescent="0.25">
      <c r="B88" s="19"/>
      <c r="C88" s="22"/>
      <c r="D88" s="23"/>
      <c r="E88" s="25"/>
      <c r="F88" s="27"/>
      <c r="G88" s="25"/>
      <c r="H88" s="19"/>
      <c r="I88" s="19"/>
      <c r="J88" s="19"/>
      <c r="K88" s="31"/>
      <c r="L88" s="16"/>
      <c r="M88" s="16"/>
      <c r="N88" s="18"/>
    </row>
    <row r="89" spans="2:14" x14ac:dyDescent="0.25">
      <c r="B89" s="19">
        <v>41</v>
      </c>
      <c r="C89" s="20" t="s">
        <v>190</v>
      </c>
      <c r="D89" s="21"/>
      <c r="E89" s="24" t="s">
        <v>191</v>
      </c>
      <c r="F89" s="26" t="s">
        <v>192</v>
      </c>
      <c r="G89" s="24" t="s">
        <v>193</v>
      </c>
      <c r="H89" s="19" t="s">
        <v>11</v>
      </c>
      <c r="I89" s="28">
        <v>1140</v>
      </c>
      <c r="J89" s="29"/>
      <c r="K89" s="30">
        <f>I89/2</f>
        <v>570</v>
      </c>
      <c r="L89" s="32">
        <f>K89*0.04</f>
        <v>22.8</v>
      </c>
      <c r="M89" s="16">
        <f>K89-L89</f>
        <v>547.20000000000005</v>
      </c>
      <c r="N89" s="17">
        <v>1666865</v>
      </c>
    </row>
    <row r="90" spans="2:14" x14ac:dyDescent="0.25">
      <c r="B90" s="19"/>
      <c r="C90" s="22"/>
      <c r="D90" s="23"/>
      <c r="E90" s="25"/>
      <c r="F90" s="27"/>
      <c r="G90" s="25"/>
      <c r="H90" s="19"/>
      <c r="I90" s="19"/>
      <c r="J90" s="19"/>
      <c r="K90" s="31"/>
      <c r="L90" s="16"/>
      <c r="M90" s="16"/>
      <c r="N90" s="18"/>
    </row>
    <row r="91" spans="2:14" x14ac:dyDescent="0.25">
      <c r="B91" s="19">
        <v>42</v>
      </c>
      <c r="C91" s="20" t="s">
        <v>194</v>
      </c>
      <c r="D91" s="21"/>
      <c r="E91" s="24" t="s">
        <v>195</v>
      </c>
      <c r="F91" s="26" t="s">
        <v>196</v>
      </c>
      <c r="G91" s="24" t="s">
        <v>197</v>
      </c>
      <c r="H91" s="19" t="s">
        <v>11</v>
      </c>
      <c r="I91" s="28">
        <v>10120</v>
      </c>
      <c r="J91" s="29"/>
      <c r="K91" s="30">
        <v>5000</v>
      </c>
      <c r="L91" s="32">
        <f>K91*0.04</f>
        <v>200</v>
      </c>
      <c r="M91" s="16">
        <f>K91-L91</f>
        <v>4800</v>
      </c>
      <c r="N91" s="17" t="s">
        <v>198</v>
      </c>
    </row>
    <row r="92" spans="2:14" x14ac:dyDescent="0.25">
      <c r="B92" s="19"/>
      <c r="C92" s="22"/>
      <c r="D92" s="23"/>
      <c r="E92" s="25"/>
      <c r="F92" s="27"/>
      <c r="G92" s="25"/>
      <c r="H92" s="19"/>
      <c r="I92" s="19"/>
      <c r="J92" s="19"/>
      <c r="K92" s="31"/>
      <c r="L92" s="16"/>
      <c r="M92" s="16"/>
      <c r="N92" s="18"/>
    </row>
    <row r="93" spans="2:14" x14ac:dyDescent="0.25">
      <c r="B93" s="19">
        <v>43</v>
      </c>
      <c r="C93" s="20" t="s">
        <v>199</v>
      </c>
      <c r="D93" s="21"/>
      <c r="E93" s="24" t="s">
        <v>200</v>
      </c>
      <c r="F93" s="26" t="s">
        <v>201</v>
      </c>
      <c r="G93" s="24" t="s">
        <v>202</v>
      </c>
      <c r="H93" s="19" t="s">
        <v>11</v>
      </c>
      <c r="I93" s="28">
        <v>700</v>
      </c>
      <c r="J93" s="29"/>
      <c r="K93" s="30">
        <f>I93/2</f>
        <v>350</v>
      </c>
      <c r="L93" s="32">
        <f>K93*0.04</f>
        <v>14</v>
      </c>
      <c r="M93" s="16">
        <f>K93-L93</f>
        <v>336</v>
      </c>
      <c r="N93" s="17">
        <v>1667063</v>
      </c>
    </row>
    <row r="94" spans="2:14" x14ac:dyDescent="0.25">
      <c r="B94" s="19"/>
      <c r="C94" s="22"/>
      <c r="D94" s="23"/>
      <c r="E94" s="25"/>
      <c r="F94" s="27"/>
      <c r="G94" s="25"/>
      <c r="H94" s="19"/>
      <c r="I94" s="19"/>
      <c r="J94" s="19"/>
      <c r="K94" s="31"/>
      <c r="L94" s="16"/>
      <c r="M94" s="16"/>
      <c r="N94" s="18"/>
    </row>
    <row r="95" spans="2:14" x14ac:dyDescent="0.25">
      <c r="B95" s="19">
        <v>44</v>
      </c>
      <c r="C95" s="20" t="s">
        <v>203</v>
      </c>
      <c r="D95" s="21"/>
      <c r="E95" s="24" t="s">
        <v>204</v>
      </c>
      <c r="F95" s="26" t="s">
        <v>205</v>
      </c>
      <c r="G95" s="24" t="s">
        <v>206</v>
      </c>
      <c r="H95" s="19" t="s">
        <v>6</v>
      </c>
      <c r="I95" s="28">
        <f>1936.66*2</f>
        <v>3873.32</v>
      </c>
      <c r="J95" s="29"/>
      <c r="K95" s="30">
        <f>I95/2</f>
        <v>1936.66</v>
      </c>
      <c r="L95" s="32">
        <f>K95*0.04</f>
        <v>77.466400000000007</v>
      </c>
      <c r="M95" s="16">
        <f>K95-L95</f>
        <v>1859.1936000000001</v>
      </c>
      <c r="N95" s="17" t="s">
        <v>207</v>
      </c>
    </row>
    <row r="96" spans="2:14" x14ac:dyDescent="0.25">
      <c r="B96" s="19"/>
      <c r="C96" s="22"/>
      <c r="D96" s="23"/>
      <c r="E96" s="25"/>
      <c r="F96" s="27"/>
      <c r="G96" s="25"/>
      <c r="H96" s="19"/>
      <c r="I96" s="19"/>
      <c r="J96" s="19"/>
      <c r="K96" s="31"/>
      <c r="L96" s="16"/>
      <c r="M96" s="16"/>
      <c r="N96" s="18"/>
    </row>
    <row r="97" spans="2:14" x14ac:dyDescent="0.25">
      <c r="B97" s="19">
        <v>45</v>
      </c>
      <c r="C97" s="20" t="s">
        <v>208</v>
      </c>
      <c r="D97" s="21"/>
      <c r="E97" s="24" t="s">
        <v>204</v>
      </c>
      <c r="F97" s="26" t="s">
        <v>209</v>
      </c>
      <c r="G97" s="24" t="s">
        <v>210</v>
      </c>
      <c r="H97" s="19" t="s">
        <v>6</v>
      </c>
      <c r="I97" s="28">
        <v>10000</v>
      </c>
      <c r="J97" s="29"/>
      <c r="K97" s="30">
        <v>5000</v>
      </c>
      <c r="L97" s="32">
        <f>K97*0.04</f>
        <v>200</v>
      </c>
      <c r="M97" s="16">
        <f>K97-L97</f>
        <v>4800</v>
      </c>
      <c r="N97" s="17">
        <v>1667222</v>
      </c>
    </row>
    <row r="98" spans="2:14" x14ac:dyDescent="0.25">
      <c r="B98" s="19"/>
      <c r="C98" s="22"/>
      <c r="D98" s="23"/>
      <c r="E98" s="25"/>
      <c r="F98" s="27"/>
      <c r="G98" s="25"/>
      <c r="H98" s="19"/>
      <c r="I98" s="19"/>
      <c r="J98" s="19"/>
      <c r="K98" s="31"/>
      <c r="L98" s="16"/>
      <c r="M98" s="16"/>
      <c r="N98" s="18"/>
    </row>
    <row r="99" spans="2:14" x14ac:dyDescent="0.25">
      <c r="B99" s="19">
        <v>46</v>
      </c>
      <c r="C99" s="20" t="s">
        <v>211</v>
      </c>
      <c r="D99" s="21"/>
      <c r="E99" s="24" t="s">
        <v>212</v>
      </c>
      <c r="F99" s="26" t="s">
        <v>213</v>
      </c>
      <c r="G99" s="24" t="s">
        <v>214</v>
      </c>
      <c r="H99" s="19" t="s">
        <v>6</v>
      </c>
      <c r="I99" s="28">
        <v>622.95000000000005</v>
      </c>
      <c r="J99" s="29"/>
      <c r="K99" s="30">
        <f>I99/2</f>
        <v>311.47500000000002</v>
      </c>
      <c r="L99" s="32">
        <f>K99*0.04</f>
        <v>12.459000000000001</v>
      </c>
      <c r="M99" s="16">
        <f>K99-L99</f>
        <v>299.01600000000002</v>
      </c>
      <c r="N99" s="17" t="s">
        <v>215</v>
      </c>
    </row>
    <row r="100" spans="2:14" x14ac:dyDescent="0.25">
      <c r="B100" s="19"/>
      <c r="C100" s="22"/>
      <c r="D100" s="23"/>
      <c r="E100" s="25"/>
      <c r="F100" s="27"/>
      <c r="G100" s="25"/>
      <c r="H100" s="19"/>
      <c r="I100" s="19"/>
      <c r="J100" s="19"/>
      <c r="K100" s="31"/>
      <c r="L100" s="16"/>
      <c r="M100" s="16"/>
      <c r="N100" s="18"/>
    </row>
    <row r="101" spans="2:14" x14ac:dyDescent="0.25">
      <c r="B101" s="19">
        <v>47</v>
      </c>
      <c r="C101" s="20" t="s">
        <v>216</v>
      </c>
      <c r="D101" s="21"/>
      <c r="E101" s="24" t="s">
        <v>217</v>
      </c>
      <c r="F101" s="26" t="s">
        <v>218</v>
      </c>
      <c r="G101" s="24" t="s">
        <v>219</v>
      </c>
      <c r="H101" s="19" t="s">
        <v>11</v>
      </c>
      <c r="I101" s="28">
        <v>7540</v>
      </c>
      <c r="J101" s="29"/>
      <c r="K101" s="30">
        <f>I101/2</f>
        <v>3770</v>
      </c>
      <c r="L101" s="32">
        <f>K101*0.04</f>
        <v>150.80000000000001</v>
      </c>
      <c r="M101" s="16">
        <f>K101-L101</f>
        <v>3619.2</v>
      </c>
      <c r="N101" s="17" t="s">
        <v>220</v>
      </c>
    </row>
    <row r="102" spans="2:14" x14ac:dyDescent="0.25">
      <c r="B102" s="19"/>
      <c r="C102" s="22"/>
      <c r="D102" s="23"/>
      <c r="E102" s="25"/>
      <c r="F102" s="27"/>
      <c r="G102" s="25"/>
      <c r="H102" s="19"/>
      <c r="I102" s="19"/>
      <c r="J102" s="19"/>
      <c r="K102" s="31"/>
      <c r="L102" s="16"/>
      <c r="M102" s="16"/>
      <c r="N102" s="18"/>
    </row>
    <row r="103" spans="2:14" x14ac:dyDescent="0.25">
      <c r="B103" s="19">
        <v>48</v>
      </c>
      <c r="C103" s="20" t="s">
        <v>221</v>
      </c>
      <c r="D103" s="21"/>
      <c r="E103" s="24" t="s">
        <v>222</v>
      </c>
      <c r="F103" s="26" t="s">
        <v>223</v>
      </c>
      <c r="G103" s="24" t="s">
        <v>224</v>
      </c>
      <c r="H103" s="19" t="s">
        <v>6</v>
      </c>
      <c r="I103" s="28">
        <v>4053</v>
      </c>
      <c r="J103" s="29"/>
      <c r="K103" s="30">
        <f>I103/2</f>
        <v>2026.5</v>
      </c>
      <c r="L103" s="32">
        <f>K103*0.04</f>
        <v>81.06</v>
      </c>
      <c r="M103" s="16">
        <f>K103-L103</f>
        <v>1945.44</v>
      </c>
      <c r="N103" s="17" t="s">
        <v>225</v>
      </c>
    </row>
    <row r="104" spans="2:14" x14ac:dyDescent="0.25">
      <c r="B104" s="19"/>
      <c r="C104" s="22"/>
      <c r="D104" s="23"/>
      <c r="E104" s="25"/>
      <c r="F104" s="27"/>
      <c r="G104" s="25"/>
      <c r="H104" s="19"/>
      <c r="I104" s="19"/>
      <c r="J104" s="19"/>
      <c r="K104" s="31"/>
      <c r="L104" s="16"/>
      <c r="M104" s="16"/>
      <c r="N104" s="18"/>
    </row>
    <row r="105" spans="2:14" x14ac:dyDescent="0.25">
      <c r="B105" s="19">
        <v>49</v>
      </c>
      <c r="C105" s="20" t="s">
        <v>226</v>
      </c>
      <c r="D105" s="21"/>
      <c r="E105" s="24" t="s">
        <v>227</v>
      </c>
      <c r="F105" s="26" t="s">
        <v>228</v>
      </c>
      <c r="G105" s="24" t="s">
        <v>229</v>
      </c>
      <c r="H105" s="19" t="s">
        <v>11</v>
      </c>
      <c r="I105" s="28">
        <v>3100</v>
      </c>
      <c r="J105" s="29"/>
      <c r="K105" s="30">
        <f>I105/2</f>
        <v>1550</v>
      </c>
      <c r="L105" s="32">
        <f>K105*0.04</f>
        <v>62</v>
      </c>
      <c r="M105" s="16">
        <f>K105-L105</f>
        <v>1488</v>
      </c>
      <c r="N105" s="17" t="s">
        <v>230</v>
      </c>
    </row>
    <row r="106" spans="2:14" x14ac:dyDescent="0.25">
      <c r="B106" s="19"/>
      <c r="C106" s="22"/>
      <c r="D106" s="23"/>
      <c r="E106" s="25"/>
      <c r="F106" s="27"/>
      <c r="G106" s="25"/>
      <c r="H106" s="19"/>
      <c r="I106" s="19"/>
      <c r="J106" s="19"/>
      <c r="K106" s="31"/>
      <c r="L106" s="16"/>
      <c r="M106" s="16"/>
      <c r="N106" s="18"/>
    </row>
    <row r="107" spans="2:14" ht="15.75" thickBot="1" x14ac:dyDescent="0.3"/>
    <row r="108" spans="2:14" x14ac:dyDescent="0.25">
      <c r="B108" s="3" t="s">
        <v>231</v>
      </c>
      <c r="C108" s="4"/>
      <c r="D108" s="4"/>
      <c r="E108" s="12">
        <v>49</v>
      </c>
      <c r="K108" s="2"/>
    </row>
    <row r="109" spans="2:14" x14ac:dyDescent="0.25">
      <c r="B109" s="5"/>
      <c r="C109" s="6"/>
      <c r="D109" s="6"/>
      <c r="E109" s="13"/>
      <c r="G109" s="63" t="s">
        <v>239</v>
      </c>
    </row>
    <row r="110" spans="2:14" ht="15.75" thickBot="1" x14ac:dyDescent="0.3">
      <c r="B110" s="9" t="s">
        <v>233</v>
      </c>
      <c r="C110" s="10"/>
      <c r="D110" s="10"/>
      <c r="E110" s="15">
        <v>114633.84</v>
      </c>
      <c r="G110" s="64" t="s">
        <v>240</v>
      </c>
    </row>
    <row r="111" spans="2:14" x14ac:dyDescent="0.25">
      <c r="B111" s="5"/>
      <c r="C111" s="6"/>
      <c r="D111" s="6"/>
      <c r="E111" s="13"/>
    </row>
    <row r="112" spans="2:14" x14ac:dyDescent="0.25">
      <c r="B112" s="8" t="s">
        <v>234</v>
      </c>
      <c r="C112" s="6"/>
      <c r="D112" s="6"/>
      <c r="E112" s="14">
        <v>90983.89</v>
      </c>
      <c r="G112" t="s">
        <v>241</v>
      </c>
    </row>
    <row r="113" spans="2:6" x14ac:dyDescent="0.25">
      <c r="B113" s="5"/>
      <c r="C113" s="6"/>
      <c r="D113" s="6"/>
      <c r="E113" s="13"/>
    </row>
    <row r="114" spans="2:6" x14ac:dyDescent="0.25">
      <c r="B114" s="8" t="s">
        <v>235</v>
      </c>
      <c r="C114" s="6"/>
      <c r="D114" s="6"/>
      <c r="E114" s="14">
        <v>23649.95</v>
      </c>
    </row>
    <row r="115" spans="2:6" x14ac:dyDescent="0.25">
      <c r="B115" s="5"/>
      <c r="C115" s="6"/>
      <c r="D115" s="6"/>
      <c r="E115" s="7"/>
    </row>
    <row r="116" spans="2:6" ht="15.75" thickBot="1" x14ac:dyDescent="0.3">
      <c r="B116" s="9" t="s">
        <v>236</v>
      </c>
      <c r="C116" s="10"/>
      <c r="D116" s="10"/>
      <c r="E116" s="11" t="s">
        <v>237</v>
      </c>
    </row>
    <row r="117" spans="2:6" x14ac:dyDescent="0.25">
      <c r="E117" s="2"/>
      <c r="F117" s="2"/>
    </row>
  </sheetData>
  <mergeCells count="551">
    <mergeCell ref="C3:G4"/>
    <mergeCell ref="B27:B28"/>
    <mergeCell ref="B29:B30"/>
    <mergeCell ref="B31:B32"/>
    <mergeCell ref="B33:B34"/>
    <mergeCell ref="B35:B36"/>
    <mergeCell ref="B37:B3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25:D26"/>
    <mergeCell ref="E25:E26"/>
    <mergeCell ref="F25:F26"/>
    <mergeCell ref="G25:G26"/>
    <mergeCell ref="C5:D5"/>
    <mergeCell ref="C11:D12"/>
    <mergeCell ref="E11:E12"/>
    <mergeCell ref="F11:F12"/>
    <mergeCell ref="I37:J38"/>
    <mergeCell ref="K37:K38"/>
    <mergeCell ref="N37:N38"/>
    <mergeCell ref="N35:N36"/>
    <mergeCell ref="C37:D38"/>
    <mergeCell ref="E37:E38"/>
    <mergeCell ref="F37:F38"/>
    <mergeCell ref="G37:G38"/>
    <mergeCell ref="H37:H38"/>
    <mergeCell ref="I35:J36"/>
    <mergeCell ref="K35:K36"/>
    <mergeCell ref="L37:L38"/>
    <mergeCell ref="M37:M38"/>
    <mergeCell ref="N27:N28"/>
    <mergeCell ref="I27:J28"/>
    <mergeCell ref="I33:J34"/>
    <mergeCell ref="K33:K34"/>
    <mergeCell ref="N33:N34"/>
    <mergeCell ref="C35:D36"/>
    <mergeCell ref="E35:E36"/>
    <mergeCell ref="F35:F36"/>
    <mergeCell ref="G35:G36"/>
    <mergeCell ref="H35:H36"/>
    <mergeCell ref="C33:D34"/>
    <mergeCell ref="E33:E34"/>
    <mergeCell ref="F33:F34"/>
    <mergeCell ref="G33:G34"/>
    <mergeCell ref="H33:H34"/>
    <mergeCell ref="L35:L36"/>
    <mergeCell ref="M35:M36"/>
    <mergeCell ref="L33:L34"/>
    <mergeCell ref="M33:M34"/>
    <mergeCell ref="I29:J30"/>
    <mergeCell ref="K29:K30"/>
    <mergeCell ref="N29:N30"/>
    <mergeCell ref="C31:D32"/>
    <mergeCell ref="E31:E32"/>
    <mergeCell ref="F31:F32"/>
    <mergeCell ref="G31:G32"/>
    <mergeCell ref="H31:H32"/>
    <mergeCell ref="N31:N32"/>
    <mergeCell ref="I31:J32"/>
    <mergeCell ref="K31:K32"/>
    <mergeCell ref="C29:D30"/>
    <mergeCell ref="E29:E30"/>
    <mergeCell ref="F29:F30"/>
    <mergeCell ref="G29:G30"/>
    <mergeCell ref="H29:H30"/>
    <mergeCell ref="L29:L30"/>
    <mergeCell ref="L31:L32"/>
    <mergeCell ref="M29:M30"/>
    <mergeCell ref="M31:M32"/>
    <mergeCell ref="K27:K28"/>
    <mergeCell ref="N23:N24"/>
    <mergeCell ref="I23:J24"/>
    <mergeCell ref="K23:K24"/>
    <mergeCell ref="C23:D24"/>
    <mergeCell ref="E23:E24"/>
    <mergeCell ref="F23:F24"/>
    <mergeCell ref="G23:G24"/>
    <mergeCell ref="H23:H24"/>
    <mergeCell ref="L23:L24"/>
    <mergeCell ref="L25:L26"/>
    <mergeCell ref="L27:L28"/>
    <mergeCell ref="M23:M24"/>
    <mergeCell ref="M25:M26"/>
    <mergeCell ref="M27:M28"/>
    <mergeCell ref="H25:H26"/>
    <mergeCell ref="C27:D28"/>
    <mergeCell ref="E27:E28"/>
    <mergeCell ref="F27:F28"/>
    <mergeCell ref="G27:G28"/>
    <mergeCell ref="H27:H28"/>
    <mergeCell ref="I25:J26"/>
    <mergeCell ref="K25:K26"/>
    <mergeCell ref="N25:N26"/>
    <mergeCell ref="N17:N18"/>
    <mergeCell ref="I19:J20"/>
    <mergeCell ref="K19:K20"/>
    <mergeCell ref="K21:K22"/>
    <mergeCell ref="N21:N22"/>
    <mergeCell ref="N19:N20"/>
    <mergeCell ref="L17:L18"/>
    <mergeCell ref="L19:L20"/>
    <mergeCell ref="I17:J18"/>
    <mergeCell ref="K17:K18"/>
    <mergeCell ref="M17:M18"/>
    <mergeCell ref="M19:M20"/>
    <mergeCell ref="M21:M22"/>
    <mergeCell ref="L21:L22"/>
    <mergeCell ref="H21:H22"/>
    <mergeCell ref="C19:D20"/>
    <mergeCell ref="E19:E20"/>
    <mergeCell ref="F19:F20"/>
    <mergeCell ref="G19:G20"/>
    <mergeCell ref="H19:H20"/>
    <mergeCell ref="K13:K14"/>
    <mergeCell ref="C15:D16"/>
    <mergeCell ref="E15:E16"/>
    <mergeCell ref="F15:F16"/>
    <mergeCell ref="G15:G16"/>
    <mergeCell ref="H15:H16"/>
    <mergeCell ref="I21:J22"/>
    <mergeCell ref="C17:D18"/>
    <mergeCell ref="E17:E18"/>
    <mergeCell ref="F17:F18"/>
    <mergeCell ref="G17:G18"/>
    <mergeCell ref="H17:H18"/>
    <mergeCell ref="C21:D22"/>
    <mergeCell ref="E21:E22"/>
    <mergeCell ref="F21:F22"/>
    <mergeCell ref="G21:G22"/>
    <mergeCell ref="N15:N16"/>
    <mergeCell ref="I15:J16"/>
    <mergeCell ref="K15:K16"/>
    <mergeCell ref="L15:L16"/>
    <mergeCell ref="C13:D14"/>
    <mergeCell ref="E13:E14"/>
    <mergeCell ref="F13:F14"/>
    <mergeCell ref="G13:G14"/>
    <mergeCell ref="H13:H14"/>
    <mergeCell ref="N13:N14"/>
    <mergeCell ref="L13:L14"/>
    <mergeCell ref="M13:M14"/>
    <mergeCell ref="M15:M16"/>
    <mergeCell ref="I13:J14"/>
    <mergeCell ref="G11:G12"/>
    <mergeCell ref="H11:H12"/>
    <mergeCell ref="N11:N12"/>
    <mergeCell ref="I11:J12"/>
    <mergeCell ref="K11:K12"/>
    <mergeCell ref="L9:L10"/>
    <mergeCell ref="L11:L12"/>
    <mergeCell ref="C9:D10"/>
    <mergeCell ref="E9:E10"/>
    <mergeCell ref="F9:F10"/>
    <mergeCell ref="G9:G10"/>
    <mergeCell ref="H9:H10"/>
    <mergeCell ref="M11:M12"/>
    <mergeCell ref="I7:J8"/>
    <mergeCell ref="K7:K8"/>
    <mergeCell ref="N7:N8"/>
    <mergeCell ref="C7:D8"/>
    <mergeCell ref="E7:E8"/>
    <mergeCell ref="F7:F8"/>
    <mergeCell ref="G7:G8"/>
    <mergeCell ref="H7:H8"/>
    <mergeCell ref="I9:J10"/>
    <mergeCell ref="L7:L8"/>
    <mergeCell ref="M7:M8"/>
    <mergeCell ref="M9:M10"/>
    <mergeCell ref="K9:K10"/>
    <mergeCell ref="N9:N10"/>
    <mergeCell ref="M39:M40"/>
    <mergeCell ref="N39:N40"/>
    <mergeCell ref="B41:B42"/>
    <mergeCell ref="C41:D42"/>
    <mergeCell ref="E41:E42"/>
    <mergeCell ref="F41:F42"/>
    <mergeCell ref="G41:G42"/>
    <mergeCell ref="H41:H42"/>
    <mergeCell ref="I41:J42"/>
    <mergeCell ref="K41:K42"/>
    <mergeCell ref="L41:L42"/>
    <mergeCell ref="M41:M42"/>
    <mergeCell ref="N41:N42"/>
    <mergeCell ref="B39:B40"/>
    <mergeCell ref="C39:D40"/>
    <mergeCell ref="E39:E40"/>
    <mergeCell ref="F39:F40"/>
    <mergeCell ref="G39:G40"/>
    <mergeCell ref="H39:H40"/>
    <mergeCell ref="I39:J40"/>
    <mergeCell ref="K39:K40"/>
    <mergeCell ref="L39:L40"/>
    <mergeCell ref="M43:M44"/>
    <mergeCell ref="N43:N44"/>
    <mergeCell ref="B45:B46"/>
    <mergeCell ref="C45:D46"/>
    <mergeCell ref="E45:E46"/>
    <mergeCell ref="F45:F46"/>
    <mergeCell ref="G45:G46"/>
    <mergeCell ref="H45:H46"/>
    <mergeCell ref="I45:J46"/>
    <mergeCell ref="K45:K46"/>
    <mergeCell ref="L45:L46"/>
    <mergeCell ref="M45:M46"/>
    <mergeCell ref="N45:N46"/>
    <mergeCell ref="B43:B44"/>
    <mergeCell ref="C43:D44"/>
    <mergeCell ref="E43:E44"/>
    <mergeCell ref="F43:F44"/>
    <mergeCell ref="G43:G44"/>
    <mergeCell ref="H43:H44"/>
    <mergeCell ref="I43:J44"/>
    <mergeCell ref="K43:K44"/>
    <mergeCell ref="L43:L44"/>
    <mergeCell ref="M47:M48"/>
    <mergeCell ref="N47:N48"/>
    <mergeCell ref="B49:B50"/>
    <mergeCell ref="C49:D50"/>
    <mergeCell ref="E49:E50"/>
    <mergeCell ref="F49:F50"/>
    <mergeCell ref="G49:G50"/>
    <mergeCell ref="H49:H50"/>
    <mergeCell ref="I49:J50"/>
    <mergeCell ref="K49:K50"/>
    <mergeCell ref="L49:L50"/>
    <mergeCell ref="M49:M50"/>
    <mergeCell ref="N49:N50"/>
    <mergeCell ref="B47:B48"/>
    <mergeCell ref="C47:D48"/>
    <mergeCell ref="E47:E48"/>
    <mergeCell ref="F47:F48"/>
    <mergeCell ref="G47:G48"/>
    <mergeCell ref="H47:H48"/>
    <mergeCell ref="I47:J48"/>
    <mergeCell ref="K47:K48"/>
    <mergeCell ref="L47:L48"/>
    <mergeCell ref="M51:M52"/>
    <mergeCell ref="N51:N52"/>
    <mergeCell ref="B53:B54"/>
    <mergeCell ref="C53:D54"/>
    <mergeCell ref="E53:E54"/>
    <mergeCell ref="F53:F54"/>
    <mergeCell ref="G53:G54"/>
    <mergeCell ref="H53:H54"/>
    <mergeCell ref="I53:J54"/>
    <mergeCell ref="K53:K54"/>
    <mergeCell ref="L53:L54"/>
    <mergeCell ref="M53:M54"/>
    <mergeCell ref="N53:N54"/>
    <mergeCell ref="B51:B52"/>
    <mergeCell ref="C51:D52"/>
    <mergeCell ref="E51:E52"/>
    <mergeCell ref="F51:F52"/>
    <mergeCell ref="G51:G52"/>
    <mergeCell ref="H51:H52"/>
    <mergeCell ref="I51:J52"/>
    <mergeCell ref="K51:K52"/>
    <mergeCell ref="L51:L52"/>
    <mergeCell ref="M55:M56"/>
    <mergeCell ref="N55:N56"/>
    <mergeCell ref="B57:B58"/>
    <mergeCell ref="C57:D58"/>
    <mergeCell ref="E57:E58"/>
    <mergeCell ref="F57:F58"/>
    <mergeCell ref="G57:G58"/>
    <mergeCell ref="H57:H58"/>
    <mergeCell ref="I57:J58"/>
    <mergeCell ref="K57:K58"/>
    <mergeCell ref="L57:L58"/>
    <mergeCell ref="M57:M58"/>
    <mergeCell ref="N57:N58"/>
    <mergeCell ref="B55:B56"/>
    <mergeCell ref="C55:D56"/>
    <mergeCell ref="E55:E56"/>
    <mergeCell ref="F55:F56"/>
    <mergeCell ref="G55:G56"/>
    <mergeCell ref="H55:H56"/>
    <mergeCell ref="I55:J56"/>
    <mergeCell ref="K55:K56"/>
    <mergeCell ref="L55:L56"/>
    <mergeCell ref="M59:M60"/>
    <mergeCell ref="N59:N60"/>
    <mergeCell ref="B61:B62"/>
    <mergeCell ref="C61:D62"/>
    <mergeCell ref="E61:E62"/>
    <mergeCell ref="F61:F62"/>
    <mergeCell ref="G61:G62"/>
    <mergeCell ref="H61:H62"/>
    <mergeCell ref="I61:J62"/>
    <mergeCell ref="K61:K62"/>
    <mergeCell ref="L61:L62"/>
    <mergeCell ref="M61:M62"/>
    <mergeCell ref="N61:N62"/>
    <mergeCell ref="B59:B60"/>
    <mergeCell ref="C59:D60"/>
    <mergeCell ref="E59:E60"/>
    <mergeCell ref="F59:F60"/>
    <mergeCell ref="G59:G60"/>
    <mergeCell ref="H59:H60"/>
    <mergeCell ref="I59:J60"/>
    <mergeCell ref="K59:K60"/>
    <mergeCell ref="L59:L60"/>
    <mergeCell ref="M63:M64"/>
    <mergeCell ref="N63:N64"/>
    <mergeCell ref="B65:B66"/>
    <mergeCell ref="C65:D66"/>
    <mergeCell ref="E65:E66"/>
    <mergeCell ref="F65:F66"/>
    <mergeCell ref="G65:G66"/>
    <mergeCell ref="H65:H66"/>
    <mergeCell ref="I65:J66"/>
    <mergeCell ref="K65:K66"/>
    <mergeCell ref="L65:L66"/>
    <mergeCell ref="M65:M66"/>
    <mergeCell ref="N65:N66"/>
    <mergeCell ref="B63:B64"/>
    <mergeCell ref="C63:D64"/>
    <mergeCell ref="E63:E64"/>
    <mergeCell ref="F63:F64"/>
    <mergeCell ref="G63:G64"/>
    <mergeCell ref="H63:H64"/>
    <mergeCell ref="I63:J64"/>
    <mergeCell ref="K63:K64"/>
    <mergeCell ref="L63:L64"/>
    <mergeCell ref="M67:M68"/>
    <mergeCell ref="N67:N68"/>
    <mergeCell ref="B69:B70"/>
    <mergeCell ref="C69:D70"/>
    <mergeCell ref="E69:E70"/>
    <mergeCell ref="F69:F70"/>
    <mergeCell ref="G69:G70"/>
    <mergeCell ref="H69:H70"/>
    <mergeCell ref="I69:J70"/>
    <mergeCell ref="K69:K70"/>
    <mergeCell ref="L69:L70"/>
    <mergeCell ref="M69:M70"/>
    <mergeCell ref="N69:N70"/>
    <mergeCell ref="B67:B68"/>
    <mergeCell ref="C67:D68"/>
    <mergeCell ref="E67:E68"/>
    <mergeCell ref="F67:F68"/>
    <mergeCell ref="G67:G68"/>
    <mergeCell ref="H67:H68"/>
    <mergeCell ref="I67:J68"/>
    <mergeCell ref="K67:K68"/>
    <mergeCell ref="L67:L68"/>
    <mergeCell ref="M71:M72"/>
    <mergeCell ref="N71:N72"/>
    <mergeCell ref="B73:B74"/>
    <mergeCell ref="C73:D74"/>
    <mergeCell ref="E73:E74"/>
    <mergeCell ref="F73:F74"/>
    <mergeCell ref="G73:G74"/>
    <mergeCell ref="H73:H74"/>
    <mergeCell ref="I73:J74"/>
    <mergeCell ref="K73:K74"/>
    <mergeCell ref="L73:L74"/>
    <mergeCell ref="M73:M74"/>
    <mergeCell ref="N73:N74"/>
    <mergeCell ref="B71:B72"/>
    <mergeCell ref="C71:D72"/>
    <mergeCell ref="E71:E72"/>
    <mergeCell ref="F71:F72"/>
    <mergeCell ref="G71:G72"/>
    <mergeCell ref="H71:H72"/>
    <mergeCell ref="I71:J72"/>
    <mergeCell ref="K71:K72"/>
    <mergeCell ref="L71:L72"/>
    <mergeCell ref="M75:M76"/>
    <mergeCell ref="N75:N76"/>
    <mergeCell ref="B77:B78"/>
    <mergeCell ref="C77:D78"/>
    <mergeCell ref="E77:E78"/>
    <mergeCell ref="F77:F78"/>
    <mergeCell ref="G77:G78"/>
    <mergeCell ref="H77:H78"/>
    <mergeCell ref="I77:J78"/>
    <mergeCell ref="K77:K78"/>
    <mergeCell ref="L77:L78"/>
    <mergeCell ref="M77:M78"/>
    <mergeCell ref="N77:N78"/>
    <mergeCell ref="B75:B76"/>
    <mergeCell ref="C75:D76"/>
    <mergeCell ref="E75:E76"/>
    <mergeCell ref="F75:F76"/>
    <mergeCell ref="G75:G76"/>
    <mergeCell ref="H75:H76"/>
    <mergeCell ref="I75:J76"/>
    <mergeCell ref="K75:K76"/>
    <mergeCell ref="L75:L76"/>
    <mergeCell ref="M79:M80"/>
    <mergeCell ref="N79:N80"/>
    <mergeCell ref="B81:B82"/>
    <mergeCell ref="C81:D82"/>
    <mergeCell ref="E81:E82"/>
    <mergeCell ref="F81:F82"/>
    <mergeCell ref="G81:G82"/>
    <mergeCell ref="H81:H82"/>
    <mergeCell ref="I81:J82"/>
    <mergeCell ref="K81:K82"/>
    <mergeCell ref="L81:L82"/>
    <mergeCell ref="M81:M82"/>
    <mergeCell ref="N81:N82"/>
    <mergeCell ref="B79:B80"/>
    <mergeCell ref="C79:D80"/>
    <mergeCell ref="E79:E80"/>
    <mergeCell ref="F79:F80"/>
    <mergeCell ref="G79:G80"/>
    <mergeCell ref="H79:H80"/>
    <mergeCell ref="I79:J80"/>
    <mergeCell ref="K79:K80"/>
    <mergeCell ref="L79:L80"/>
    <mergeCell ref="M83:M84"/>
    <mergeCell ref="N83:N84"/>
    <mergeCell ref="B85:B86"/>
    <mergeCell ref="C85:D86"/>
    <mergeCell ref="E85:E86"/>
    <mergeCell ref="F85:F86"/>
    <mergeCell ref="G85:G86"/>
    <mergeCell ref="H85:H86"/>
    <mergeCell ref="I85:J86"/>
    <mergeCell ref="K85:K86"/>
    <mergeCell ref="L85:L86"/>
    <mergeCell ref="M85:M86"/>
    <mergeCell ref="N85:N86"/>
    <mergeCell ref="B83:B84"/>
    <mergeCell ref="C83:D84"/>
    <mergeCell ref="E83:E84"/>
    <mergeCell ref="F83:F84"/>
    <mergeCell ref="G83:G84"/>
    <mergeCell ref="H83:H84"/>
    <mergeCell ref="I83:J84"/>
    <mergeCell ref="K83:K84"/>
    <mergeCell ref="L83:L84"/>
    <mergeCell ref="M87:M88"/>
    <mergeCell ref="N87:N88"/>
    <mergeCell ref="B89:B90"/>
    <mergeCell ref="C89:D90"/>
    <mergeCell ref="E89:E90"/>
    <mergeCell ref="F89:F90"/>
    <mergeCell ref="G89:G90"/>
    <mergeCell ref="H89:H90"/>
    <mergeCell ref="I89:J90"/>
    <mergeCell ref="K89:K90"/>
    <mergeCell ref="L89:L90"/>
    <mergeCell ref="M89:M90"/>
    <mergeCell ref="N89:N90"/>
    <mergeCell ref="B87:B88"/>
    <mergeCell ref="C87:D88"/>
    <mergeCell ref="E87:E88"/>
    <mergeCell ref="F87:F88"/>
    <mergeCell ref="G87:G88"/>
    <mergeCell ref="H87:H88"/>
    <mergeCell ref="I87:J88"/>
    <mergeCell ref="K87:K88"/>
    <mergeCell ref="L87:L88"/>
    <mergeCell ref="M91:M92"/>
    <mergeCell ref="N91:N92"/>
    <mergeCell ref="B93:B94"/>
    <mergeCell ref="C93:D94"/>
    <mergeCell ref="E93:E94"/>
    <mergeCell ref="F93:F94"/>
    <mergeCell ref="G93:G94"/>
    <mergeCell ref="H93:H94"/>
    <mergeCell ref="I93:J94"/>
    <mergeCell ref="K93:K94"/>
    <mergeCell ref="L93:L94"/>
    <mergeCell ref="M93:M94"/>
    <mergeCell ref="N93:N94"/>
    <mergeCell ref="B91:B92"/>
    <mergeCell ref="C91:D92"/>
    <mergeCell ref="E91:E92"/>
    <mergeCell ref="F91:F92"/>
    <mergeCell ref="G91:G92"/>
    <mergeCell ref="H91:H92"/>
    <mergeCell ref="I91:J92"/>
    <mergeCell ref="K91:K92"/>
    <mergeCell ref="L91:L92"/>
    <mergeCell ref="M95:M96"/>
    <mergeCell ref="N95:N96"/>
    <mergeCell ref="B97:B98"/>
    <mergeCell ref="C97:D98"/>
    <mergeCell ref="E97:E98"/>
    <mergeCell ref="F97:F98"/>
    <mergeCell ref="G97:G98"/>
    <mergeCell ref="H97:H98"/>
    <mergeCell ref="I97:J98"/>
    <mergeCell ref="K97:K98"/>
    <mergeCell ref="L97:L98"/>
    <mergeCell ref="M97:M98"/>
    <mergeCell ref="N97:N98"/>
    <mergeCell ref="B95:B96"/>
    <mergeCell ref="C95:D96"/>
    <mergeCell ref="E95:E96"/>
    <mergeCell ref="F95:F96"/>
    <mergeCell ref="G95:G96"/>
    <mergeCell ref="H95:H96"/>
    <mergeCell ref="I95:J96"/>
    <mergeCell ref="K95:K96"/>
    <mergeCell ref="L95:L96"/>
    <mergeCell ref="M99:M100"/>
    <mergeCell ref="N99:N100"/>
    <mergeCell ref="B101:B102"/>
    <mergeCell ref="C101:D102"/>
    <mergeCell ref="E101:E102"/>
    <mergeCell ref="F101:F102"/>
    <mergeCell ref="G101:G102"/>
    <mergeCell ref="H101:H102"/>
    <mergeCell ref="I101:J102"/>
    <mergeCell ref="K101:K102"/>
    <mergeCell ref="L101:L102"/>
    <mergeCell ref="M101:M102"/>
    <mergeCell ref="N101:N102"/>
    <mergeCell ref="B99:B100"/>
    <mergeCell ref="C99:D100"/>
    <mergeCell ref="E99:E100"/>
    <mergeCell ref="F99:F100"/>
    <mergeCell ref="G99:G100"/>
    <mergeCell ref="H99:H100"/>
    <mergeCell ref="I99:J100"/>
    <mergeCell ref="K99:K100"/>
    <mergeCell ref="L99:L100"/>
    <mergeCell ref="M103:M104"/>
    <mergeCell ref="N103:N104"/>
    <mergeCell ref="B105:B106"/>
    <mergeCell ref="C105:D106"/>
    <mergeCell ref="E105:E106"/>
    <mergeCell ref="F105:F106"/>
    <mergeCell ref="G105:G106"/>
    <mergeCell ref="H105:H106"/>
    <mergeCell ref="I105:J106"/>
    <mergeCell ref="K105:K106"/>
    <mergeCell ref="L105:L106"/>
    <mergeCell ref="M105:M106"/>
    <mergeCell ref="N105:N106"/>
    <mergeCell ref="B103:B104"/>
    <mergeCell ref="C103:D104"/>
    <mergeCell ref="E103:E104"/>
    <mergeCell ref="F103:F104"/>
    <mergeCell ref="G103:G104"/>
    <mergeCell ref="H103:H104"/>
    <mergeCell ref="I103:J104"/>
    <mergeCell ref="K103:K104"/>
    <mergeCell ref="L103:L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30.08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Gabelloni</dc:creator>
  <cp:lastModifiedBy>Giampaolo</cp:lastModifiedBy>
  <dcterms:created xsi:type="dcterms:W3CDTF">2019-09-10T08:51:20Z</dcterms:created>
  <dcterms:modified xsi:type="dcterms:W3CDTF">2020-03-20T10:39:35Z</dcterms:modified>
</cp:coreProperties>
</file>