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25" activeTab="0"/>
  </bookViews>
  <sheets>
    <sheet name="SCHECEE" sheetId="1" r:id="rId1"/>
  </sheets>
  <definedNames>
    <definedName name="_xlnm.Print_Area" localSheetId="0">'SCHECEE'!$A$2:$J$275</definedName>
  </definedNames>
  <calcPr fullCalcOnLoad="1"/>
</workbook>
</file>

<file path=xl/sharedStrings.xml><?xml version="1.0" encoding="utf-8"?>
<sst xmlns="http://schemas.openxmlformats.org/spreadsheetml/2006/main" count="284" uniqueCount="200">
  <si>
    <t xml:space="preserve"> </t>
  </si>
  <si>
    <t>A)</t>
  </si>
  <si>
    <t>B)</t>
  </si>
  <si>
    <t>IMMOBILIZZAZIONI</t>
  </si>
  <si>
    <t xml:space="preserve">                     Svalutazioni</t>
  </si>
  <si>
    <t>C)</t>
  </si>
  <si>
    <t>TOTALE ATTIVO</t>
  </si>
  <si>
    <t>1)</t>
  </si>
  <si>
    <t>3)</t>
  </si>
  <si>
    <t>D)</t>
  </si>
  <si>
    <t>TOTALE PASSIVO</t>
  </si>
  <si>
    <t>CONTI D'ORDINE</t>
  </si>
  <si>
    <t xml:space="preserve"> CONTO ECONOMICO</t>
  </si>
  <si>
    <t>E)</t>
  </si>
  <si>
    <t>STATO PATRIMONIALE</t>
  </si>
  <si>
    <t>ATTIVO</t>
  </si>
  <si>
    <t>2)</t>
  </si>
  <si>
    <t>4)</t>
  </si>
  <si>
    <t>5)</t>
  </si>
  <si>
    <t>Mobili</t>
  </si>
  <si>
    <t>Attrezzature</t>
  </si>
  <si>
    <t>1) Depositi bancari</t>
  </si>
  <si>
    <t>2) Depositi postali</t>
  </si>
  <si>
    <t>F)</t>
  </si>
  <si>
    <t>Ratei attivi</t>
  </si>
  <si>
    <t>Risconti attivi</t>
  </si>
  <si>
    <t>PASSIVO</t>
  </si>
  <si>
    <t>G)</t>
  </si>
  <si>
    <t>DEBITI DI FINANZIAMENTO</t>
  </si>
  <si>
    <t>Mutui passivi</t>
  </si>
  <si>
    <t>Prestiti ed anticipazioni passive</t>
  </si>
  <si>
    <t>TRATTAMENTO DI FINE RAPPORTO</t>
  </si>
  <si>
    <t>DEBITI DI FUNZIONAMENTO</t>
  </si>
  <si>
    <t>FONDI PER RISCHI ED ONERI</t>
  </si>
  <si>
    <t>Ratei passivi</t>
  </si>
  <si>
    <t>Risconti passivi</t>
  </si>
  <si>
    <t>Altre immobilizzazioni tecniche</t>
  </si>
  <si>
    <t>Macchine elettroniche ufficio</t>
  </si>
  <si>
    <t>3) Titoli in deposito</t>
  </si>
  <si>
    <t>VARIAZIONI</t>
  </si>
  <si>
    <t>EURO</t>
  </si>
  <si>
    <t>Altri proventi o rimborsi</t>
  </si>
  <si>
    <t>Organi istituzionali</t>
  </si>
  <si>
    <t>a)</t>
  </si>
  <si>
    <t>competenze al personale</t>
  </si>
  <si>
    <t>b)</t>
  </si>
  <si>
    <t>c)</t>
  </si>
  <si>
    <t>d)</t>
  </si>
  <si>
    <t>oneri sociali</t>
  </si>
  <si>
    <t>accantonamenti al T.F.R.</t>
  </si>
  <si>
    <t>altri costi</t>
  </si>
  <si>
    <t>Personale:</t>
  </si>
  <si>
    <t>e)</t>
  </si>
  <si>
    <t>f)</t>
  </si>
  <si>
    <t>g)</t>
  </si>
  <si>
    <t>Godimento di beni di terzi</t>
  </si>
  <si>
    <t>Oneri diversi di gestione</t>
  </si>
  <si>
    <t>Amm.to mobili</t>
  </si>
  <si>
    <t>Amm.to macchine elettroniche ufficio</t>
  </si>
  <si>
    <t>Amm.to attrezzature</t>
  </si>
  <si>
    <t>Amm.to altre immobilizzazioni tecniche</t>
  </si>
  <si>
    <t>Amm.to immobilizzazioni immateriali</t>
  </si>
  <si>
    <t>Acc.to fondo svalutazione crediti</t>
  </si>
  <si>
    <t>GESTIONE FINANZIARIA</t>
  </si>
  <si>
    <t>Proventi finanziari</t>
  </si>
  <si>
    <t>Oneri finanziari</t>
  </si>
  <si>
    <t>GESTIONE STRAORDINARIA</t>
  </si>
  <si>
    <t>Proventi straordinari</t>
  </si>
  <si>
    <t>Oneri straordinari</t>
  </si>
  <si>
    <t>Sopravvenienze attive</t>
  </si>
  <si>
    <t>Sopravvenienze passive</t>
  </si>
  <si>
    <t>Rivalutazioni attivo patrimoniale</t>
  </si>
  <si>
    <t>Svalutazioni attivo patrimoniale</t>
  </si>
  <si>
    <t>Funzionamento:</t>
  </si>
  <si>
    <t>Ammortamenti e accantonamenti:</t>
  </si>
  <si>
    <t>a) Immateriali</t>
  </si>
  <si>
    <t>Software</t>
  </si>
  <si>
    <t>Licenze d'uso</t>
  </si>
  <si>
    <t>Altri oneri pluriennali</t>
  </si>
  <si>
    <t xml:space="preserve">b) Materiali </t>
  </si>
  <si>
    <t>ATTIVO CIRCOLANTE</t>
  </si>
  <si>
    <t>c) Finanziarie</t>
  </si>
  <si>
    <t xml:space="preserve">Rimanenze </t>
  </si>
  <si>
    <t>Rimanenze commerciali</t>
  </si>
  <si>
    <t>Crediti di funzionamento</t>
  </si>
  <si>
    <t>Partecipazioni azionarie</t>
  </si>
  <si>
    <t>Altre quote di capitale</t>
  </si>
  <si>
    <t>Crediti v/CCIAA</t>
  </si>
  <si>
    <t>Crediti v/CCIAA per fondo perequativo</t>
  </si>
  <si>
    <t>Crediti v/organismi naz. e comun.</t>
  </si>
  <si>
    <t>Crediti v/clienti servizi commerciali</t>
  </si>
  <si>
    <t>Crediti per servizi c/terzi</t>
  </si>
  <si>
    <t>Crediti diversi</t>
  </si>
  <si>
    <t>Crediti v/Erario</t>
  </si>
  <si>
    <t>Disponibilità liquide</t>
  </si>
  <si>
    <t>RATEI E RISCONTI ATTIVI</t>
  </si>
  <si>
    <t>Sistema improprio degli impegni</t>
  </si>
  <si>
    <t>Raccordo tra norme civili e fiscali</t>
  </si>
  <si>
    <t>Sistema improprio dei beni altrui presso noi</t>
  </si>
  <si>
    <t>Sistema improprio dei rischi</t>
  </si>
  <si>
    <t>libretto di deposito bancario</t>
  </si>
  <si>
    <t>cassa economato</t>
  </si>
  <si>
    <t>c/c tesoreria conto 11</t>
  </si>
  <si>
    <t>TOTALE GENERALE</t>
  </si>
  <si>
    <t>Patrimonio netto esercizi precedenti</t>
  </si>
  <si>
    <t>Riserve da partecipazioni</t>
  </si>
  <si>
    <t>PATRIMONIO NETTO</t>
  </si>
  <si>
    <t>Debiti v/fornitori</t>
  </si>
  <si>
    <t>Debiti v/CCIAA</t>
  </si>
  <si>
    <t>Debiti v/dipendenti</t>
  </si>
  <si>
    <t>Debiti v/Organi Istituzionali</t>
  </si>
  <si>
    <t>Debiti diversi</t>
  </si>
  <si>
    <t>Debiti v/fornitori attività commerciale</t>
  </si>
  <si>
    <t>Debiti per servizi c/terzi</t>
  </si>
  <si>
    <t>Clienti c/anticipi</t>
  </si>
  <si>
    <t>RATEI E RISCONTI PASSIVI</t>
  </si>
  <si>
    <t>TOTALE PASSIVO E PATRIMONIO NETTO</t>
  </si>
  <si>
    <t>F.do trattamento di fine rapporto</t>
  </si>
  <si>
    <t xml:space="preserve">TOTALE F.DO TRATTAMENTO DI FINE RAPPORTO </t>
  </si>
  <si>
    <t>TOTALE IMMOBILIZZAZIONI</t>
  </si>
  <si>
    <t>TOTALE ATTIVO CIRCOLANTE</t>
  </si>
  <si>
    <t>TOTALE RATEI E RISCONTI ATTIVI</t>
  </si>
  <si>
    <t>TOTALE PATRIMONIO NETTO</t>
  </si>
  <si>
    <t>TOTALE DEBITI DI FINANZIAMENTO</t>
  </si>
  <si>
    <t>TOTALE DEBITI DI FUNZIONAMENTO</t>
  </si>
  <si>
    <t>TOTALE FONDI PER RISCHI ED ONERI</t>
  </si>
  <si>
    <t>TOTALE RATEI E RISCONTI PASSIVI</t>
  </si>
  <si>
    <t>Quote associative CCIAA</t>
  </si>
  <si>
    <t>Finanziamenti fondo perequativo</t>
  </si>
  <si>
    <t>Proventi da gestione servizi commerciali</t>
  </si>
  <si>
    <t>PROVENTI GESTIONE CORRENTE</t>
  </si>
  <si>
    <t>TOTALE PROVENTI GESTIONE CORRENTE (A)</t>
  </si>
  <si>
    <t>ONERI GESTIONE CORRENTE</t>
  </si>
  <si>
    <t>B1)</t>
  </si>
  <si>
    <t>ONERI DELLA STRUTTURA</t>
  </si>
  <si>
    <t>TOTALE ONERI DELLA STRUTTURA (B1)</t>
  </si>
  <si>
    <t>B2)</t>
  </si>
  <si>
    <t>ONERI PROGETTI/ATTIVITA' ISTITUZIONALI</t>
  </si>
  <si>
    <t>MARGINE PER LA COPERTURA DEGLI ONERI</t>
  </si>
  <si>
    <t>PER INIZIATIVE ISTITUZIONALI (A-B1)</t>
  </si>
  <si>
    <t>B2.1)</t>
  </si>
  <si>
    <t>PROGETTI ATTIVITA' FINANZIATI CON QUOTA</t>
  </si>
  <si>
    <t>ASSOCIATIVA</t>
  </si>
  <si>
    <t>Iniziative di promozione</t>
  </si>
  <si>
    <t>Studi, ricerche, indagini</t>
  </si>
  <si>
    <t>Assistenza e servizi alle CCIAA</t>
  </si>
  <si>
    <t>TOTALE PROG./ATT. FINANZIATI CON QUOTA ASS. (B2.1)</t>
  </si>
  <si>
    <t>B2.2)</t>
  </si>
  <si>
    <t>PROGETTI/ATTIVITA' FINANZIATI CON FONDO</t>
  </si>
  <si>
    <t>PEREQUATIVO</t>
  </si>
  <si>
    <t>B2.3)</t>
  </si>
  <si>
    <t>PROGETTI/ATTIVITA' FINANZIATI CON</t>
  </si>
  <si>
    <t>ALTRI CONTRIBUTI</t>
  </si>
  <si>
    <t>TOTALE ONERI PROGETTI/ATTIVITA' ISTITUZIONALI (B2)</t>
  </si>
  <si>
    <t>TOTALE ONERI  GESTIONE CORRENTE (B)</t>
  </si>
  <si>
    <t>RISULTATO GESTIONE CORRENTE (A-B)</t>
  </si>
  <si>
    <t>RISULTATO DELLA GESTIONE FINANZIARIA (C)</t>
  </si>
  <si>
    <t>RISULTATO DELLA GESTIONE STRAORDINARIA (D)</t>
  </si>
  <si>
    <t>RETTIFICHE ATTIVO PATRIMONIALE</t>
  </si>
  <si>
    <t>RISULTATO DELLE RETTIFICHE PATRIMONIALI (E)</t>
  </si>
  <si>
    <t>AVANZO/DISAVANZO ECONOMICO (A-B+/-C+/-D+/-E)</t>
  </si>
  <si>
    <t>Totale Immobilizz. Immateriali</t>
  </si>
  <si>
    <t>Totale Immobilizz. Materiali</t>
  </si>
  <si>
    <t>Totale Immobilizz. Finanziarie</t>
  </si>
  <si>
    <t>Totale rimanenze</t>
  </si>
  <si>
    <t>Totale crediti di funzionamento</t>
  </si>
  <si>
    <t>Totale disponibilità liquide</t>
  </si>
  <si>
    <t>Totale conti d'ordine</t>
  </si>
  <si>
    <t>c/c tesoreria sottoconto 14</t>
  </si>
  <si>
    <t>6)</t>
  </si>
  <si>
    <t>Proventi funzionam. Delegazione Bruxelles</t>
  </si>
  <si>
    <t>Oneri gestione corrente Delegazione Bruxelles</t>
  </si>
  <si>
    <t>Servizi comuni ex lege 580/93</t>
  </si>
  <si>
    <t>Contributo Veneto Promozione</t>
  </si>
  <si>
    <t>Fondo iniziative intersettoriali</t>
  </si>
  <si>
    <t>Oneri attività Delegazione Bruxelles</t>
  </si>
  <si>
    <t>Avanzo/Disavanzo economico esercizio</t>
  </si>
  <si>
    <t>Anticipazioni di cassa</t>
  </si>
  <si>
    <t>Debiti v/CCIAA per fondo perequativo</t>
  </si>
  <si>
    <t>Crediti v/Unioncamere Italiana per fondo perequativo</t>
  </si>
  <si>
    <t>Progettualità</t>
  </si>
  <si>
    <t>Altri contributi - progettualità</t>
  </si>
  <si>
    <t>Plusvalenze su alienazione cespiti</t>
  </si>
  <si>
    <t>Plusvalenze su alienazione partecipazioni</t>
  </si>
  <si>
    <t>Minusvalenze su partecipazioni</t>
  </si>
  <si>
    <t>conto Carta Sì</t>
  </si>
  <si>
    <t>Fondo spese future per controversie legali</t>
  </si>
  <si>
    <t>h)</t>
  </si>
  <si>
    <t>Acc.to fondo spese future per controversie legali</t>
  </si>
  <si>
    <t>Fondo rischi ed oneri</t>
  </si>
  <si>
    <t>Acc.to fondo rischi ed oneri</t>
  </si>
  <si>
    <t>Fondo svalutazione crediti</t>
  </si>
  <si>
    <t>Fondo attuazione progetti convenzione</t>
  </si>
  <si>
    <t>Insussistenze del passivo</t>
  </si>
  <si>
    <t>Insussistenze dell'attivo</t>
  </si>
  <si>
    <t>31/12/2018</t>
  </si>
  <si>
    <t>31/12/2019</t>
  </si>
  <si>
    <t>Riserva straordinaria</t>
  </si>
  <si>
    <t>Acquisizioni e prestazioni di servizi</t>
  </si>
  <si>
    <t>Proventi per iniziative intersettoriali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</si>
</sst>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"/>
    <numFmt numFmtId="177" formatCode="#,##0;[Red]#,##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4" fontId="4" fillId="33" borderId="0" xfId="0" applyNumberFormat="1" applyFont="1" applyFill="1" applyBorder="1" applyAlignment="1" quotePrefix="1">
      <alignment horizontal="center"/>
    </xf>
    <xf numFmtId="14" fontId="5" fillId="33" borderId="0" xfId="0" applyNumberFormat="1" applyFont="1" applyFill="1" applyBorder="1" applyAlignment="1" quotePrefix="1">
      <alignment/>
    </xf>
    <xf numFmtId="3" fontId="5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4" fontId="7" fillId="33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4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 quotePrefix="1">
      <alignment/>
    </xf>
    <xf numFmtId="4" fontId="5" fillId="33" borderId="0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5" fillId="33" borderId="0" xfId="0" applyNumberFormat="1" applyFont="1" applyFill="1" applyBorder="1" applyAlignment="1" quotePrefix="1">
      <alignment/>
    </xf>
    <xf numFmtId="4" fontId="5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5" fillId="0" borderId="0" xfId="0" applyNumberFormat="1" applyFont="1" applyAlignment="1" quotePrefix="1">
      <alignment/>
    </xf>
    <xf numFmtId="4" fontId="5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4" fillId="33" borderId="0" xfId="0" applyNumberFormat="1" applyFont="1" applyFill="1" applyBorder="1" applyAlignment="1" quotePrefix="1">
      <alignment horizontal="center"/>
    </xf>
    <xf numFmtId="3" fontId="4" fillId="33" borderId="0" xfId="0" applyNumberFormat="1" applyFont="1" applyFill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Alignment="1" quotePrefix="1">
      <alignment/>
    </xf>
    <xf numFmtId="3" fontId="5" fillId="0" borderId="0" xfId="0" applyNumberFormat="1" applyFont="1" applyBorder="1" applyAlignment="1" quotePrefix="1">
      <alignment/>
    </xf>
    <xf numFmtId="3" fontId="4" fillId="33" borderId="0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3" fontId="5" fillId="34" borderId="20" xfId="0" applyNumberFormat="1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 quotePrefix="1">
      <alignment/>
    </xf>
    <xf numFmtId="3" fontId="4" fillId="0" borderId="0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5"/>
  <sheetViews>
    <sheetView showGridLines="0" tabSelected="1" workbookViewId="0" topLeftCell="A1">
      <selection activeCell="H197" sqref="H197"/>
    </sheetView>
  </sheetViews>
  <sheetFormatPr defaultColWidth="9.140625" defaultRowHeight="12.75"/>
  <cols>
    <col min="1" max="1" width="4.00390625" style="6" customWidth="1"/>
    <col min="2" max="2" width="5.00390625" style="5" customWidth="1"/>
    <col min="3" max="3" width="3.7109375" style="5" customWidth="1"/>
    <col min="4" max="4" width="42.421875" style="5" customWidth="1"/>
    <col min="5" max="5" width="1.1484375" style="5" customWidth="1"/>
    <col min="6" max="6" width="12.7109375" style="7" customWidth="1"/>
    <col min="7" max="7" width="1.421875" style="5" customWidth="1"/>
    <col min="8" max="8" width="12.8515625" style="7" customWidth="1"/>
    <col min="9" max="9" width="1.57421875" style="5" customWidth="1"/>
    <col min="10" max="10" width="12.140625" style="7" customWidth="1"/>
    <col min="11" max="11" width="1.7109375" style="7" customWidth="1"/>
    <col min="12" max="12" width="15.7109375" style="5" customWidth="1"/>
    <col min="13" max="13" width="2.421875" style="5" customWidth="1"/>
    <col min="14" max="14" width="16.7109375" style="5" customWidth="1"/>
    <col min="15" max="16384" width="9.140625" style="5" customWidth="1"/>
  </cols>
  <sheetData>
    <row r="1" spans="2:11" ht="12.75">
      <c r="B1" s="61"/>
      <c r="C1" s="61"/>
      <c r="D1" s="61"/>
      <c r="E1" s="61"/>
      <c r="F1" s="62"/>
      <c r="G1" s="61"/>
      <c r="H1" s="62"/>
      <c r="I1" s="61"/>
      <c r="J1" s="62"/>
      <c r="K1" s="3"/>
    </row>
    <row r="2" spans="1:15" ht="17.25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3"/>
      <c r="L2" s="6"/>
      <c r="M2" s="6"/>
      <c r="N2" s="6"/>
      <c r="O2" s="6"/>
    </row>
    <row r="3" spans="1:15" ht="17.25">
      <c r="A3" s="33"/>
      <c r="B3" s="33"/>
      <c r="C3" s="33"/>
      <c r="D3" s="33"/>
      <c r="E3" s="33"/>
      <c r="F3" s="36"/>
      <c r="G3" s="33"/>
      <c r="H3" s="36"/>
      <c r="I3" s="33"/>
      <c r="J3" s="36"/>
      <c r="K3" s="3"/>
      <c r="L3" s="6"/>
      <c r="M3" s="6"/>
      <c r="N3" s="6"/>
      <c r="O3" s="6"/>
    </row>
    <row r="4" spans="2:15" ht="12.75">
      <c r="B4" s="6"/>
      <c r="C4" s="6"/>
      <c r="D4" s="8"/>
      <c r="E4" s="8"/>
      <c r="F4" s="9"/>
      <c r="G4" s="8"/>
      <c r="H4" s="9"/>
      <c r="I4" s="8"/>
      <c r="J4" s="9"/>
      <c r="K4" s="9"/>
      <c r="L4" s="6"/>
      <c r="M4" s="6"/>
      <c r="N4" s="6"/>
      <c r="O4" s="6"/>
    </row>
    <row r="5" spans="2:15" ht="15.75">
      <c r="B5" s="10" t="s">
        <v>15</v>
      </c>
      <c r="C5" s="10"/>
      <c r="D5" s="8"/>
      <c r="E5" s="8"/>
      <c r="F5" s="37" t="s">
        <v>195</v>
      </c>
      <c r="G5" s="1"/>
      <c r="H5" s="37" t="s">
        <v>196</v>
      </c>
      <c r="I5" s="2"/>
      <c r="J5" s="44" t="s">
        <v>39</v>
      </c>
      <c r="K5" s="3"/>
      <c r="L5" s="1"/>
      <c r="M5" s="1"/>
      <c r="N5" s="1"/>
      <c r="O5" s="6"/>
    </row>
    <row r="6" spans="2:15" ht="12.75">
      <c r="B6" s="6"/>
      <c r="C6" s="6"/>
      <c r="D6" s="8"/>
      <c r="E6" s="8"/>
      <c r="F6" s="44" t="s">
        <v>40</v>
      </c>
      <c r="G6" s="34"/>
      <c r="H6" s="44" t="s">
        <v>40</v>
      </c>
      <c r="I6" s="4"/>
      <c r="J6" s="44"/>
      <c r="K6" s="3"/>
      <c r="L6" s="34"/>
      <c r="M6" s="34"/>
      <c r="N6" s="34"/>
      <c r="O6" s="6"/>
    </row>
    <row r="7" spans="2:15" ht="12.75">
      <c r="B7" s="6"/>
      <c r="C7" s="6"/>
      <c r="D7" s="8"/>
      <c r="E7" s="8"/>
      <c r="F7" s="44"/>
      <c r="G7" s="34"/>
      <c r="H7" s="44"/>
      <c r="I7" s="4"/>
      <c r="J7" s="44"/>
      <c r="K7" s="3"/>
      <c r="L7" s="34"/>
      <c r="M7" s="34"/>
      <c r="N7" s="34"/>
      <c r="O7" s="6"/>
    </row>
    <row r="8" spans="1:15" ht="12.75">
      <c r="A8" s="16" t="s">
        <v>1</v>
      </c>
      <c r="B8" s="16" t="s">
        <v>3</v>
      </c>
      <c r="C8" s="6"/>
      <c r="D8" s="6"/>
      <c r="E8" s="6"/>
      <c r="F8" s="3"/>
      <c r="G8" s="6"/>
      <c r="H8" s="3"/>
      <c r="I8" s="9"/>
      <c r="J8" s="3"/>
      <c r="K8" s="3"/>
      <c r="L8" s="6"/>
      <c r="M8" s="6"/>
      <c r="N8" s="3"/>
      <c r="O8" s="6"/>
    </row>
    <row r="9" spans="1:15" ht="12.75">
      <c r="A9" s="16"/>
      <c r="B9" s="16"/>
      <c r="C9" s="6"/>
      <c r="D9" s="6"/>
      <c r="E9" s="6"/>
      <c r="F9" s="3"/>
      <c r="G9" s="6"/>
      <c r="H9" s="3"/>
      <c r="I9" s="9"/>
      <c r="J9" s="3"/>
      <c r="K9" s="3"/>
      <c r="L9" s="6"/>
      <c r="M9" s="6"/>
      <c r="N9" s="3"/>
      <c r="O9" s="6"/>
    </row>
    <row r="10" spans="1:15" ht="12.75">
      <c r="A10" s="16"/>
      <c r="B10" s="16" t="s">
        <v>75</v>
      </c>
      <c r="C10" s="16"/>
      <c r="D10" s="16"/>
      <c r="E10" s="6"/>
      <c r="F10" s="3"/>
      <c r="G10" s="6"/>
      <c r="H10" s="3"/>
      <c r="I10" s="9"/>
      <c r="J10" s="3"/>
      <c r="K10" s="3"/>
      <c r="L10" s="6"/>
      <c r="M10" s="6"/>
      <c r="N10" s="3"/>
      <c r="O10" s="6"/>
    </row>
    <row r="11" spans="1:15" ht="12.75">
      <c r="A11" s="16"/>
      <c r="B11" s="6" t="s">
        <v>4</v>
      </c>
      <c r="C11" s="6" t="s">
        <v>76</v>
      </c>
      <c r="D11" s="6"/>
      <c r="E11" s="6"/>
      <c r="F11" s="51">
        <v>0</v>
      </c>
      <c r="G11" s="12"/>
      <c r="H11" s="51">
        <f>2991</f>
        <v>2991</v>
      </c>
      <c r="I11" s="19"/>
      <c r="J11" s="3">
        <f>-F11+H11</f>
        <v>2991</v>
      </c>
      <c r="K11" s="3"/>
      <c r="L11" s="6"/>
      <c r="M11" s="6"/>
      <c r="N11" s="3"/>
      <c r="O11" s="6"/>
    </row>
    <row r="12" spans="1:15" ht="12.75">
      <c r="A12" s="16"/>
      <c r="B12" s="6"/>
      <c r="C12" s="6" t="s">
        <v>77</v>
      </c>
      <c r="D12" s="6"/>
      <c r="E12" s="6"/>
      <c r="F12" s="51">
        <v>0</v>
      </c>
      <c r="G12" s="12"/>
      <c r="H12" s="51">
        <v>0</v>
      </c>
      <c r="I12" s="19"/>
      <c r="J12" s="3">
        <f>-F12+H12</f>
        <v>0</v>
      </c>
      <c r="K12" s="3"/>
      <c r="L12" s="6"/>
      <c r="M12" s="6"/>
      <c r="N12" s="3"/>
      <c r="O12" s="6"/>
    </row>
    <row r="13" spans="1:15" ht="12.75">
      <c r="A13" s="16"/>
      <c r="B13" s="6"/>
      <c r="C13" s="6" t="s">
        <v>78</v>
      </c>
      <c r="D13" s="6"/>
      <c r="E13" s="6"/>
      <c r="F13" s="51">
        <v>19649</v>
      </c>
      <c r="G13" s="12"/>
      <c r="H13" s="51">
        <v>17863</v>
      </c>
      <c r="I13" s="19"/>
      <c r="J13" s="3">
        <f>-F13+H13</f>
        <v>-1786</v>
      </c>
      <c r="K13" s="3"/>
      <c r="L13" s="6"/>
      <c r="M13" s="6"/>
      <c r="N13" s="3"/>
      <c r="O13" s="6"/>
    </row>
    <row r="14" spans="1:15" ht="12.75">
      <c r="A14" s="16"/>
      <c r="B14" s="6"/>
      <c r="C14" s="6"/>
      <c r="D14" s="16" t="s">
        <v>161</v>
      </c>
      <c r="E14" s="6"/>
      <c r="F14" s="82">
        <f>SUM(F11:F13)</f>
        <v>19649</v>
      </c>
      <c r="G14" s="12"/>
      <c r="H14" s="82">
        <f>SUM(H11:H13)</f>
        <v>20854</v>
      </c>
      <c r="I14" s="24"/>
      <c r="J14" s="39">
        <f>SUM(J11:J13)</f>
        <v>1205</v>
      </c>
      <c r="K14" s="3"/>
      <c r="L14" s="6"/>
      <c r="M14" s="6"/>
      <c r="N14" s="3"/>
      <c r="O14" s="6"/>
    </row>
    <row r="15" spans="2:15" ht="12.75">
      <c r="B15" s="6"/>
      <c r="C15" s="6"/>
      <c r="D15" s="6"/>
      <c r="E15" s="6"/>
      <c r="F15" s="51"/>
      <c r="G15" s="6"/>
      <c r="H15" s="51"/>
      <c r="I15" s="9"/>
      <c r="J15" s="3"/>
      <c r="K15" s="3"/>
      <c r="L15" s="6"/>
      <c r="M15" s="6"/>
      <c r="N15" s="3"/>
      <c r="O15" s="6"/>
    </row>
    <row r="16" spans="2:15" ht="12.75">
      <c r="B16" s="16" t="s">
        <v>79</v>
      </c>
      <c r="C16" s="16"/>
      <c r="D16" s="16"/>
      <c r="E16" s="6"/>
      <c r="F16" s="51"/>
      <c r="G16" s="6"/>
      <c r="H16" s="51"/>
      <c r="I16" s="9"/>
      <c r="J16" s="3"/>
      <c r="K16" s="3"/>
      <c r="L16" s="6"/>
      <c r="M16" s="6"/>
      <c r="N16" s="3"/>
      <c r="O16" s="6"/>
    </row>
    <row r="17" spans="2:15" ht="12.75">
      <c r="B17" s="6" t="s">
        <v>4</v>
      </c>
      <c r="C17" s="6" t="s">
        <v>19</v>
      </c>
      <c r="D17" s="6"/>
      <c r="E17" s="6"/>
      <c r="F17" s="51">
        <v>8785</v>
      </c>
      <c r="G17" s="12"/>
      <c r="H17" s="51">
        <v>14176</v>
      </c>
      <c r="I17" s="19"/>
      <c r="J17" s="3">
        <f>-F17+H17</f>
        <v>5391</v>
      </c>
      <c r="K17" s="3"/>
      <c r="L17" s="3"/>
      <c r="M17" s="6"/>
      <c r="N17" s="3"/>
      <c r="O17" s="6"/>
    </row>
    <row r="18" spans="2:15" ht="12.75">
      <c r="B18" s="6"/>
      <c r="C18" s="6" t="s">
        <v>37</v>
      </c>
      <c r="D18" s="6"/>
      <c r="E18" s="6"/>
      <c r="F18" s="51">
        <v>5118</v>
      </c>
      <c r="G18" s="12"/>
      <c r="H18" s="51">
        <v>2990</v>
      </c>
      <c r="I18" s="19"/>
      <c r="J18" s="3">
        <f>-F18+H18</f>
        <v>-2128</v>
      </c>
      <c r="K18" s="3"/>
      <c r="L18" s="3"/>
      <c r="M18" s="6"/>
      <c r="N18" s="3"/>
      <c r="O18" s="6"/>
    </row>
    <row r="19" spans="2:15" ht="12.75">
      <c r="B19" s="6"/>
      <c r="C19" s="6" t="s">
        <v>20</v>
      </c>
      <c r="D19" s="6"/>
      <c r="E19" s="6"/>
      <c r="F19" s="51">
        <v>12302</v>
      </c>
      <c r="G19" s="12"/>
      <c r="H19" s="51">
        <v>6332</v>
      </c>
      <c r="I19" s="19"/>
      <c r="J19" s="3">
        <f>-F19+H19</f>
        <v>-5970</v>
      </c>
      <c r="K19" s="3"/>
      <c r="L19" s="3"/>
      <c r="M19" s="6"/>
      <c r="N19" s="3"/>
      <c r="O19" s="6"/>
    </row>
    <row r="20" spans="2:15" ht="12.75">
      <c r="B20" s="6"/>
      <c r="C20" s="6" t="s">
        <v>36</v>
      </c>
      <c r="D20" s="6"/>
      <c r="E20" s="6"/>
      <c r="F20" s="51">
        <v>0</v>
      </c>
      <c r="G20" s="12"/>
      <c r="H20" s="51">
        <v>0</v>
      </c>
      <c r="I20" s="19"/>
      <c r="J20" s="3">
        <f>-F20+H20</f>
        <v>0</v>
      </c>
      <c r="K20" s="3"/>
      <c r="L20" s="3"/>
      <c r="M20" s="6"/>
      <c r="N20" s="3"/>
      <c r="O20" s="6"/>
    </row>
    <row r="21" spans="2:15" ht="12.75">
      <c r="B21" s="6"/>
      <c r="C21" s="6"/>
      <c r="D21" s="16" t="s">
        <v>162</v>
      </c>
      <c r="E21" s="6"/>
      <c r="F21" s="82">
        <f>SUM(F17:F20)</f>
        <v>26205</v>
      </c>
      <c r="G21" s="12"/>
      <c r="H21" s="82">
        <f>SUM(H17:H20)</f>
        <v>23498</v>
      </c>
      <c r="I21" s="24"/>
      <c r="J21" s="39">
        <f>SUM(J17:J20)</f>
        <v>-2707</v>
      </c>
      <c r="K21" s="13"/>
      <c r="L21" s="13"/>
      <c r="M21" s="6"/>
      <c r="N21" s="13"/>
      <c r="O21" s="6"/>
    </row>
    <row r="22" spans="2:15" ht="12.75">
      <c r="B22" s="6"/>
      <c r="C22" s="6"/>
      <c r="D22" s="6"/>
      <c r="E22" s="6"/>
      <c r="F22" s="13"/>
      <c r="G22" s="12"/>
      <c r="H22" s="13"/>
      <c r="I22" s="24"/>
      <c r="J22" s="13"/>
      <c r="K22" s="13"/>
      <c r="L22" s="13"/>
      <c r="M22" s="3"/>
      <c r="N22" s="13"/>
      <c r="O22" s="6"/>
    </row>
    <row r="23" spans="2:15" ht="12.75">
      <c r="B23" s="16" t="s">
        <v>81</v>
      </c>
      <c r="C23" s="16"/>
      <c r="D23" s="16"/>
      <c r="E23" s="6"/>
      <c r="F23" s="3"/>
      <c r="G23" s="12"/>
      <c r="H23" s="3"/>
      <c r="I23" s="19"/>
      <c r="J23" s="3"/>
      <c r="K23" s="3"/>
      <c r="L23" s="3"/>
      <c r="M23" s="6"/>
      <c r="N23" s="3"/>
      <c r="O23" s="6"/>
    </row>
    <row r="24" spans="2:15" ht="12.75">
      <c r="B24" s="6"/>
      <c r="C24" s="6" t="s">
        <v>85</v>
      </c>
      <c r="D24" s="6"/>
      <c r="E24" s="6"/>
      <c r="F24" s="3">
        <f>51017+37628</f>
        <v>88645</v>
      </c>
      <c r="G24" s="12">
        <v>51017</v>
      </c>
      <c r="H24" s="3">
        <f>51017+37628</f>
        <v>88645</v>
      </c>
      <c r="I24" s="19"/>
      <c r="J24" s="3">
        <f>-F24+H24</f>
        <v>0</v>
      </c>
      <c r="K24" s="3"/>
      <c r="L24" s="3"/>
      <c r="M24" s="6"/>
      <c r="N24" s="3"/>
      <c r="O24" s="6"/>
    </row>
    <row r="25" spans="2:15" ht="12.75">
      <c r="B25" s="6"/>
      <c r="C25" s="6" t="s">
        <v>86</v>
      </c>
      <c r="D25" s="6"/>
      <c r="E25" s="6"/>
      <c r="F25" s="51">
        <f>22056</f>
        <v>22056</v>
      </c>
      <c r="G25" s="49"/>
      <c r="H25" s="51">
        <v>22056</v>
      </c>
      <c r="I25" s="19"/>
      <c r="J25" s="3">
        <f>-F25+H25</f>
        <v>0</v>
      </c>
      <c r="K25" s="3"/>
      <c r="L25" s="3"/>
      <c r="M25" s="6"/>
      <c r="N25" s="3"/>
      <c r="O25" s="6"/>
    </row>
    <row r="26" spans="2:15" ht="12.75">
      <c r="B26" s="6"/>
      <c r="C26" s="6"/>
      <c r="D26" s="16" t="s">
        <v>163</v>
      </c>
      <c r="E26" s="6"/>
      <c r="F26" s="39">
        <f>SUM(F23:F25)</f>
        <v>110701</v>
      </c>
      <c r="G26" s="12"/>
      <c r="H26" s="39">
        <f>SUM(H23:H25)</f>
        <v>110701</v>
      </c>
      <c r="I26" s="19"/>
      <c r="J26" s="39">
        <f>SUM(J23:J25)</f>
        <v>0</v>
      </c>
      <c r="K26" s="3"/>
      <c r="L26" s="3"/>
      <c r="M26" s="6"/>
      <c r="N26" s="3"/>
      <c r="O26" s="6"/>
    </row>
    <row r="27" spans="2:15" ht="12.75">
      <c r="B27" s="6"/>
      <c r="C27" s="6"/>
      <c r="D27" s="6"/>
      <c r="E27" s="6"/>
      <c r="F27" s="3"/>
      <c r="G27" s="12"/>
      <c r="H27" s="3"/>
      <c r="I27" s="19"/>
      <c r="J27" s="3"/>
      <c r="K27" s="3"/>
      <c r="L27" s="6"/>
      <c r="M27" s="6"/>
      <c r="N27" s="3"/>
      <c r="O27" s="6"/>
    </row>
    <row r="28" spans="2:15" ht="12.75">
      <c r="B28" s="14" t="s">
        <v>119</v>
      </c>
      <c r="C28" s="15"/>
      <c r="D28" s="15"/>
      <c r="E28" s="15"/>
      <c r="F28" s="39">
        <f>F26+F21+F14</f>
        <v>156555</v>
      </c>
      <c r="G28" s="39">
        <f>G26+G21+G14</f>
        <v>0</v>
      </c>
      <c r="H28" s="39">
        <f>H26+H21+H14</f>
        <v>155053</v>
      </c>
      <c r="I28" s="39"/>
      <c r="J28" s="45">
        <f>J26+J21+J14</f>
        <v>-1502</v>
      </c>
      <c r="K28" s="3"/>
      <c r="L28" s="3"/>
      <c r="M28" s="3"/>
      <c r="N28" s="3"/>
      <c r="O28" s="6"/>
    </row>
    <row r="29" spans="2:15" ht="12.75">
      <c r="B29" s="16"/>
      <c r="C29" s="16"/>
      <c r="D29" s="16"/>
      <c r="E29" s="16"/>
      <c r="F29" s="3"/>
      <c r="G29" s="3"/>
      <c r="H29" s="3"/>
      <c r="I29" s="12"/>
      <c r="J29" s="3"/>
      <c r="K29" s="3"/>
      <c r="L29" s="3"/>
      <c r="M29" s="3"/>
      <c r="N29" s="3"/>
      <c r="O29" s="6"/>
    </row>
    <row r="30" spans="1:15" ht="12.75">
      <c r="A30" s="16" t="s">
        <v>2</v>
      </c>
      <c r="B30" s="16" t="s">
        <v>80</v>
      </c>
      <c r="C30" s="6"/>
      <c r="D30" s="6"/>
      <c r="E30" s="6"/>
      <c r="F30" s="3"/>
      <c r="G30" s="12"/>
      <c r="H30" s="3"/>
      <c r="I30" s="19"/>
      <c r="J30" s="3"/>
      <c r="K30" s="3"/>
      <c r="L30" s="6"/>
      <c r="M30" s="6"/>
      <c r="N30" s="3"/>
      <c r="O30" s="6"/>
    </row>
    <row r="31" spans="2:15" ht="12.75">
      <c r="B31" s="6"/>
      <c r="C31" s="6"/>
      <c r="D31" s="6"/>
      <c r="E31" s="6"/>
      <c r="F31" s="3"/>
      <c r="G31" s="6"/>
      <c r="H31" s="3"/>
      <c r="I31" s="6"/>
      <c r="J31" s="3"/>
      <c r="K31" s="3"/>
      <c r="L31" s="6"/>
      <c r="M31" s="6"/>
      <c r="N31" s="3"/>
      <c r="O31" s="6"/>
    </row>
    <row r="32" spans="1:15" ht="12.75">
      <c r="A32" s="16"/>
      <c r="B32" s="16" t="s">
        <v>47</v>
      </c>
      <c r="C32" s="16" t="s">
        <v>82</v>
      </c>
      <c r="D32" s="16"/>
      <c r="E32" s="16"/>
      <c r="F32" s="3"/>
      <c r="G32" s="6"/>
      <c r="H32" s="3"/>
      <c r="I32" s="6"/>
      <c r="J32" s="3"/>
      <c r="K32" s="3"/>
      <c r="L32" s="6"/>
      <c r="M32" s="6"/>
      <c r="N32" s="3"/>
      <c r="O32" s="6"/>
    </row>
    <row r="33" spans="2:15" ht="12.75">
      <c r="B33" s="6"/>
      <c r="C33" s="6" t="s">
        <v>83</v>
      </c>
      <c r="D33" s="6"/>
      <c r="E33" s="16"/>
      <c r="F33" s="40">
        <v>0</v>
      </c>
      <c r="G33" s="12"/>
      <c r="H33" s="40">
        <v>0</v>
      </c>
      <c r="I33" s="19"/>
      <c r="J33" s="40">
        <f>-F33+H33</f>
        <v>0</v>
      </c>
      <c r="K33" s="3"/>
      <c r="L33" s="6"/>
      <c r="M33" s="6"/>
      <c r="N33" s="3"/>
      <c r="O33" s="6"/>
    </row>
    <row r="34" spans="1:15" ht="12.75">
      <c r="A34" s="16"/>
      <c r="B34" s="16"/>
      <c r="C34" s="6"/>
      <c r="D34" s="16" t="s">
        <v>164</v>
      </c>
      <c r="E34" s="6"/>
      <c r="F34" s="39">
        <f>+L32/1936.27</f>
        <v>0</v>
      </c>
      <c r="G34" s="12"/>
      <c r="H34" s="39">
        <f>+N32/1936.27</f>
        <v>0</v>
      </c>
      <c r="I34" s="19"/>
      <c r="J34" s="39">
        <f>SUM(J33)</f>
        <v>0</v>
      </c>
      <c r="K34" s="3"/>
      <c r="L34" s="6"/>
      <c r="M34" s="6"/>
      <c r="N34" s="3"/>
      <c r="O34" s="6"/>
    </row>
    <row r="35" spans="2:15" ht="12.75">
      <c r="B35" s="16"/>
      <c r="C35" s="16"/>
      <c r="D35" s="16"/>
      <c r="E35" s="16"/>
      <c r="F35" s="3"/>
      <c r="G35" s="3"/>
      <c r="H35" s="3"/>
      <c r="I35" s="12"/>
      <c r="J35" s="3"/>
      <c r="K35" s="3"/>
      <c r="L35" s="6"/>
      <c r="M35" s="6"/>
      <c r="N35" s="3"/>
      <c r="O35" s="6"/>
    </row>
    <row r="36" spans="1:15" ht="12.75">
      <c r="A36" s="16"/>
      <c r="B36" s="16" t="s">
        <v>52</v>
      </c>
      <c r="C36" s="16" t="s">
        <v>84</v>
      </c>
      <c r="D36" s="16"/>
      <c r="E36" s="6"/>
      <c r="F36" s="3"/>
      <c r="G36" s="12"/>
      <c r="H36" s="51"/>
      <c r="I36" s="19"/>
      <c r="J36" s="3"/>
      <c r="K36" s="3"/>
      <c r="L36" s="6"/>
      <c r="M36" s="6"/>
      <c r="N36" s="3"/>
      <c r="O36" s="6"/>
    </row>
    <row r="37" spans="2:15" ht="12.75">
      <c r="B37" s="6"/>
      <c r="C37" s="6" t="s">
        <v>87</v>
      </c>
      <c r="D37" s="6"/>
      <c r="E37" s="23"/>
      <c r="F37" s="51">
        <f>80919+71870</f>
        <v>152789</v>
      </c>
      <c r="G37" s="12"/>
      <c r="H37" s="51">
        <v>141455</v>
      </c>
      <c r="I37" s="19"/>
      <c r="J37" s="3">
        <f aca="true" t="shared" si="0" ref="J37:J44">-F37+H37</f>
        <v>-11334</v>
      </c>
      <c r="K37" s="3"/>
      <c r="L37" s="3"/>
      <c r="M37" s="23"/>
      <c r="N37" s="3"/>
      <c r="O37" s="6"/>
    </row>
    <row r="38" spans="2:15" ht="12.75">
      <c r="B38" s="6"/>
      <c r="C38" s="6" t="s">
        <v>88</v>
      </c>
      <c r="D38" s="6"/>
      <c r="E38" s="23"/>
      <c r="F38" s="51">
        <v>0</v>
      </c>
      <c r="G38" s="12"/>
      <c r="H38" s="51">
        <v>0</v>
      </c>
      <c r="I38" s="19"/>
      <c r="J38" s="3">
        <f t="shared" si="0"/>
        <v>0</v>
      </c>
      <c r="K38" s="3"/>
      <c r="L38" s="3"/>
      <c r="M38" s="23"/>
      <c r="N38" s="3"/>
      <c r="O38" s="6"/>
    </row>
    <row r="39" spans="2:15" ht="12.75">
      <c r="B39" s="6"/>
      <c r="C39" s="6" t="s">
        <v>179</v>
      </c>
      <c r="D39" s="6"/>
      <c r="E39" s="23"/>
      <c r="F39" s="51">
        <v>0</v>
      </c>
      <c r="G39" s="12"/>
      <c r="H39" s="51">
        <v>117208</v>
      </c>
      <c r="I39" s="19"/>
      <c r="J39" s="3">
        <f t="shared" si="0"/>
        <v>117208</v>
      </c>
      <c r="K39" s="3"/>
      <c r="L39" s="3"/>
      <c r="M39" s="23"/>
      <c r="N39" s="3"/>
      <c r="O39" s="6"/>
    </row>
    <row r="40" spans="2:15" ht="12.75">
      <c r="B40" s="6"/>
      <c r="C40" s="23" t="s">
        <v>89</v>
      </c>
      <c r="D40" s="6"/>
      <c r="E40" s="23"/>
      <c r="F40" s="51">
        <f>696051+411641</f>
        <v>1107692</v>
      </c>
      <c r="G40" s="12"/>
      <c r="H40" s="51">
        <v>1240634</v>
      </c>
      <c r="I40" s="19"/>
      <c r="J40" s="3">
        <f t="shared" si="0"/>
        <v>132942</v>
      </c>
      <c r="K40" s="3"/>
      <c r="L40" s="3"/>
      <c r="M40" s="23"/>
      <c r="N40" s="3"/>
      <c r="O40" s="6"/>
    </row>
    <row r="41" spans="2:16" ht="12.75">
      <c r="B41" s="6"/>
      <c r="C41" s="6" t="s">
        <v>90</v>
      </c>
      <c r="D41" s="6"/>
      <c r="E41" s="6"/>
      <c r="F41" s="51">
        <f>413193-383865-27347-500+6000-5490</f>
        <v>1991</v>
      </c>
      <c r="G41" s="12"/>
      <c r="H41" s="51">
        <v>2727</v>
      </c>
      <c r="I41" s="19"/>
      <c r="J41" s="3">
        <f t="shared" si="0"/>
        <v>736</v>
      </c>
      <c r="K41" s="3"/>
      <c r="L41" s="3"/>
      <c r="M41" s="6"/>
      <c r="N41" s="3"/>
      <c r="O41" s="6"/>
      <c r="P41" s="76"/>
    </row>
    <row r="42" spans="2:15" ht="12.75">
      <c r="B42" s="6"/>
      <c r="C42" s="6" t="s">
        <v>91</v>
      </c>
      <c r="D42" s="6"/>
      <c r="E42" s="6"/>
      <c r="F42" s="51">
        <v>0</v>
      </c>
      <c r="G42" s="12"/>
      <c r="H42" s="51">
        <v>0</v>
      </c>
      <c r="I42" s="19"/>
      <c r="J42" s="3">
        <f t="shared" si="0"/>
        <v>0</v>
      </c>
      <c r="K42" s="3"/>
      <c r="L42" s="3"/>
      <c r="M42" s="6"/>
      <c r="N42" s="3"/>
      <c r="O42" s="6"/>
    </row>
    <row r="43" spans="2:15" ht="12.75" customHeight="1">
      <c r="B43" s="6"/>
      <c r="C43" s="6" t="s">
        <v>92</v>
      </c>
      <c r="D43" s="6"/>
      <c r="E43" s="6"/>
      <c r="F43" s="51">
        <f>34621+3420+12204+2385+30178+1936+59058+8118+42110</f>
        <v>194030</v>
      </c>
      <c r="G43" s="12"/>
      <c r="H43" s="51">
        <v>133883</v>
      </c>
      <c r="I43" s="19"/>
      <c r="J43" s="3">
        <f t="shared" si="0"/>
        <v>-60147</v>
      </c>
      <c r="K43" s="11"/>
      <c r="L43" s="3"/>
      <c r="M43" s="6"/>
      <c r="N43" s="3"/>
      <c r="O43" s="6"/>
    </row>
    <row r="44" spans="2:11" ht="12.75" customHeight="1">
      <c r="B44" s="6"/>
      <c r="C44" s="6" t="s">
        <v>93</v>
      </c>
      <c r="D44" s="6"/>
      <c r="E44" s="6"/>
      <c r="F44" s="51">
        <f>132+3555+14+131+6+478+7444+404+8863</f>
        <v>21027</v>
      </c>
      <c r="G44" s="49"/>
      <c r="H44" s="51">
        <v>17949</v>
      </c>
      <c r="I44" s="19"/>
      <c r="J44" s="3">
        <f t="shared" si="0"/>
        <v>-3078</v>
      </c>
      <c r="K44" s="11"/>
    </row>
    <row r="45" spans="2:14" ht="12.75">
      <c r="B45" s="6"/>
      <c r="C45" s="6"/>
      <c r="D45" s="16" t="s">
        <v>165</v>
      </c>
      <c r="E45" s="6"/>
      <c r="F45" s="39">
        <f>SUM(F37:F44)</f>
        <v>1477529</v>
      </c>
      <c r="G45" s="26"/>
      <c r="H45" s="39">
        <f>SUM(H37:H44)</f>
        <v>1653856</v>
      </c>
      <c r="I45" s="12"/>
      <c r="J45" s="39">
        <f>SUM(J37:J44)</f>
        <v>176327</v>
      </c>
      <c r="K45" s="3"/>
      <c r="L45" s="7"/>
      <c r="N45" s="7"/>
    </row>
    <row r="46" spans="1:15" ht="12.75">
      <c r="A46" s="16"/>
      <c r="B46" s="16"/>
      <c r="C46" s="16"/>
      <c r="D46" s="16"/>
      <c r="E46" s="16"/>
      <c r="F46" s="35"/>
      <c r="G46" s="26"/>
      <c r="H46" s="3"/>
      <c r="I46" s="19"/>
      <c r="J46" s="3"/>
      <c r="K46" s="3"/>
      <c r="L46" s="16"/>
      <c r="M46" s="16"/>
      <c r="N46" s="3"/>
      <c r="O46" s="6"/>
    </row>
    <row r="47" spans="2:15" ht="12.75">
      <c r="B47" s="16" t="s">
        <v>53</v>
      </c>
      <c r="C47" s="16" t="s">
        <v>94</v>
      </c>
      <c r="D47" s="6"/>
      <c r="E47" s="6"/>
      <c r="F47" s="3"/>
      <c r="G47" s="12"/>
      <c r="H47" s="3"/>
      <c r="I47" s="19"/>
      <c r="J47" s="3"/>
      <c r="K47" s="3"/>
      <c r="L47" s="6"/>
      <c r="M47" s="6"/>
      <c r="N47" s="3"/>
      <c r="O47" s="6"/>
    </row>
    <row r="48" spans="1:15" ht="12.75">
      <c r="A48" s="16"/>
      <c r="B48" s="16"/>
      <c r="C48" s="6"/>
      <c r="D48" s="6"/>
      <c r="E48" s="6"/>
      <c r="F48" s="3"/>
      <c r="G48" s="12"/>
      <c r="H48" s="3"/>
      <c r="I48" s="19"/>
      <c r="J48" s="3"/>
      <c r="K48" s="3"/>
      <c r="L48" s="6"/>
      <c r="M48" s="6"/>
      <c r="N48" s="3"/>
      <c r="O48" s="6"/>
    </row>
    <row r="49" spans="2:15" ht="12.75">
      <c r="B49" s="6"/>
      <c r="C49" s="6" t="s">
        <v>21</v>
      </c>
      <c r="D49" s="6"/>
      <c r="E49" s="6"/>
      <c r="F49" s="3"/>
      <c r="G49" s="12"/>
      <c r="H49" s="3"/>
      <c r="I49" s="19"/>
      <c r="J49" s="3"/>
      <c r="K49" s="3"/>
      <c r="L49" s="6"/>
      <c r="M49" s="6"/>
      <c r="N49" s="3"/>
      <c r="O49" s="6"/>
    </row>
    <row r="50" spans="2:15" ht="12.75">
      <c r="B50" s="6"/>
      <c r="C50" s="6"/>
      <c r="D50" s="6" t="s">
        <v>102</v>
      </c>
      <c r="E50" s="6"/>
      <c r="F50" s="3">
        <v>1227624</v>
      </c>
      <c r="G50" s="12"/>
      <c r="H50" s="3">
        <v>2049432</v>
      </c>
      <c r="I50" s="19"/>
      <c r="J50" s="3">
        <f aca="true" t="shared" si="1" ref="J50:J64">-F50+H50</f>
        <v>821808</v>
      </c>
      <c r="K50" s="3"/>
      <c r="L50" s="3"/>
      <c r="M50" s="6"/>
      <c r="N50" s="3"/>
      <c r="O50" s="6"/>
    </row>
    <row r="51" spans="2:15" ht="12.75">
      <c r="B51" s="6"/>
      <c r="C51" s="6"/>
      <c r="D51" s="6" t="s">
        <v>168</v>
      </c>
      <c r="E51" s="6"/>
      <c r="F51" s="3">
        <v>237614</v>
      </c>
      <c r="G51" s="12"/>
      <c r="H51" s="3">
        <v>442952</v>
      </c>
      <c r="I51" s="19"/>
      <c r="J51" s="3">
        <f t="shared" si="1"/>
        <v>205338</v>
      </c>
      <c r="K51" s="3"/>
      <c r="L51" s="3"/>
      <c r="M51" s="6"/>
      <c r="N51" s="3"/>
      <c r="O51" s="6"/>
    </row>
    <row r="52" spans="2:15" ht="12.75">
      <c r="B52" s="6"/>
      <c r="C52" s="6"/>
      <c r="D52" s="52"/>
      <c r="E52" s="52"/>
      <c r="F52" s="51"/>
      <c r="G52" s="49"/>
      <c r="H52" s="51"/>
      <c r="I52" s="49"/>
      <c r="J52" s="51"/>
      <c r="K52" s="3"/>
      <c r="L52" s="3"/>
      <c r="M52" s="6"/>
      <c r="N52" s="3"/>
      <c r="O52" s="6"/>
    </row>
    <row r="53" spans="2:15" ht="12.75">
      <c r="B53" s="6"/>
      <c r="C53" s="6"/>
      <c r="D53" s="6"/>
      <c r="E53" s="6"/>
      <c r="F53" s="3"/>
      <c r="G53" s="12"/>
      <c r="H53" s="3"/>
      <c r="I53" s="19"/>
      <c r="J53" s="3"/>
      <c r="K53" s="3"/>
      <c r="L53" s="3"/>
      <c r="M53" s="6"/>
      <c r="N53" s="3"/>
      <c r="O53" s="6"/>
    </row>
    <row r="54" spans="2:15" ht="12.75">
      <c r="B54" s="6"/>
      <c r="C54" s="6"/>
      <c r="D54" s="6"/>
      <c r="E54" s="6"/>
      <c r="F54" s="3"/>
      <c r="G54" s="12"/>
      <c r="H54" s="3"/>
      <c r="I54" s="19"/>
      <c r="J54" s="3"/>
      <c r="K54" s="3"/>
      <c r="L54" s="3"/>
      <c r="M54" s="6"/>
      <c r="N54" s="3"/>
      <c r="O54" s="6"/>
    </row>
    <row r="55" spans="2:15" ht="12.75">
      <c r="B55" s="6"/>
      <c r="C55" s="6"/>
      <c r="D55" s="6"/>
      <c r="E55" s="6"/>
      <c r="F55" s="3"/>
      <c r="G55" s="12"/>
      <c r="H55" s="3"/>
      <c r="I55" s="19"/>
      <c r="J55" s="3"/>
      <c r="K55" s="3"/>
      <c r="L55" s="3"/>
      <c r="M55" s="6"/>
      <c r="N55" s="3"/>
      <c r="O55" s="6"/>
    </row>
    <row r="56" spans="2:15" ht="12.75">
      <c r="B56" s="6"/>
      <c r="C56" s="6"/>
      <c r="D56" s="6"/>
      <c r="E56" s="6"/>
      <c r="F56" s="3"/>
      <c r="G56" s="12"/>
      <c r="H56" s="3"/>
      <c r="I56" s="19"/>
      <c r="J56" s="3"/>
      <c r="K56" s="3"/>
      <c r="L56" s="3"/>
      <c r="M56" s="6"/>
      <c r="N56" s="3"/>
      <c r="O56" s="6"/>
    </row>
    <row r="57" spans="2:15" ht="12.75">
      <c r="B57" s="6"/>
      <c r="C57" s="6"/>
      <c r="D57" s="6"/>
      <c r="E57" s="6"/>
      <c r="F57" s="37" t="s">
        <v>195</v>
      </c>
      <c r="G57" s="1"/>
      <c r="H57" s="37" t="s">
        <v>196</v>
      </c>
      <c r="I57" s="2"/>
      <c r="J57" s="44" t="s">
        <v>39</v>
      </c>
      <c r="K57" s="3"/>
      <c r="L57" s="3"/>
      <c r="M57" s="6"/>
      <c r="N57" s="3"/>
      <c r="O57" s="6"/>
    </row>
    <row r="58" spans="2:15" ht="12.75">
      <c r="B58" s="6"/>
      <c r="C58" s="6"/>
      <c r="D58" s="6"/>
      <c r="E58" s="6"/>
      <c r="F58" s="44" t="s">
        <v>40</v>
      </c>
      <c r="G58" s="34"/>
      <c r="H58" s="44" t="s">
        <v>40</v>
      </c>
      <c r="I58" s="4"/>
      <c r="J58" s="44"/>
      <c r="K58" s="3"/>
      <c r="L58" s="3"/>
      <c r="M58" s="6"/>
      <c r="N58" s="3"/>
      <c r="O58" s="6"/>
    </row>
    <row r="59" spans="2:15" ht="12.75">
      <c r="B59" s="6"/>
      <c r="C59" s="6"/>
      <c r="D59" s="6"/>
      <c r="E59" s="6"/>
      <c r="F59" s="3"/>
      <c r="G59" s="12"/>
      <c r="H59" s="3"/>
      <c r="I59" s="19"/>
      <c r="J59" s="3"/>
      <c r="K59" s="3"/>
      <c r="L59" s="3"/>
      <c r="M59" s="6"/>
      <c r="N59" s="3"/>
      <c r="O59" s="6"/>
    </row>
    <row r="60" spans="2:15" ht="12.75">
      <c r="B60" s="6"/>
      <c r="C60" s="6"/>
      <c r="D60" s="6" t="s">
        <v>100</v>
      </c>
      <c r="E60" s="6"/>
      <c r="F60" s="3">
        <v>0</v>
      </c>
      <c r="G60" s="12"/>
      <c r="H60" s="3">
        <v>0</v>
      </c>
      <c r="I60" s="19"/>
      <c r="J60" s="3">
        <f t="shared" si="1"/>
        <v>0</v>
      </c>
      <c r="K60" s="3"/>
      <c r="L60" s="3"/>
      <c r="M60" s="6"/>
      <c r="N60" s="3"/>
      <c r="O60" s="6"/>
    </row>
    <row r="61" spans="2:15" ht="12.75">
      <c r="B61" s="6"/>
      <c r="C61" s="6"/>
      <c r="D61" s="52" t="s">
        <v>185</v>
      </c>
      <c r="E61" s="52"/>
      <c r="F61" s="51">
        <v>0</v>
      </c>
      <c r="G61" s="49"/>
      <c r="H61" s="51">
        <v>0</v>
      </c>
      <c r="I61" s="49"/>
      <c r="J61" s="51">
        <f t="shared" si="1"/>
        <v>0</v>
      </c>
      <c r="K61" s="3"/>
      <c r="L61" s="3"/>
      <c r="M61" s="6"/>
      <c r="N61" s="3"/>
      <c r="O61" s="6"/>
    </row>
    <row r="62" spans="2:15" ht="12.75">
      <c r="B62" s="6"/>
      <c r="C62" s="6"/>
      <c r="D62" s="52" t="s">
        <v>101</v>
      </c>
      <c r="E62" s="52"/>
      <c r="F62" s="51">
        <f>1536+22</f>
        <v>1558</v>
      </c>
      <c r="G62" s="49"/>
      <c r="H62" s="51">
        <v>1769</v>
      </c>
      <c r="I62" s="49"/>
      <c r="J62" s="51">
        <f t="shared" si="1"/>
        <v>211</v>
      </c>
      <c r="K62" s="3"/>
      <c r="L62" s="3"/>
      <c r="M62" s="6"/>
      <c r="N62" s="3"/>
      <c r="O62" s="6"/>
    </row>
    <row r="63" spans="2:15" ht="12.75">
      <c r="B63" s="6"/>
      <c r="C63" s="6" t="s">
        <v>22</v>
      </c>
      <c r="D63" s="6"/>
      <c r="E63" s="6"/>
      <c r="F63" s="3">
        <v>0</v>
      </c>
      <c r="G63" s="12"/>
      <c r="H63" s="3">
        <v>0</v>
      </c>
      <c r="I63" s="19"/>
      <c r="J63" s="3">
        <f t="shared" si="1"/>
        <v>0</v>
      </c>
      <c r="K63" s="3"/>
      <c r="L63" s="3"/>
      <c r="M63" s="6"/>
      <c r="N63" s="3"/>
      <c r="O63" s="6"/>
    </row>
    <row r="64" spans="2:15" ht="12.75">
      <c r="B64" s="6"/>
      <c r="C64" s="6" t="s">
        <v>38</v>
      </c>
      <c r="D64" s="6"/>
      <c r="E64" s="6"/>
      <c r="F64" s="3">
        <v>0</v>
      </c>
      <c r="G64" s="12"/>
      <c r="H64" s="3">
        <v>0</v>
      </c>
      <c r="I64" s="19"/>
      <c r="J64" s="3">
        <f t="shared" si="1"/>
        <v>0</v>
      </c>
      <c r="K64" s="3"/>
      <c r="L64" s="3"/>
      <c r="M64" s="6"/>
      <c r="N64" s="3"/>
      <c r="O64" s="6"/>
    </row>
    <row r="65" spans="2:15" ht="12.75">
      <c r="B65" s="6"/>
      <c r="C65" s="6"/>
      <c r="D65" s="16" t="s">
        <v>166</v>
      </c>
      <c r="E65" s="6"/>
      <c r="F65" s="39">
        <f>SUM(F50:F64)</f>
        <v>1466796</v>
      </c>
      <c r="G65" s="12"/>
      <c r="H65" s="39">
        <f>SUM(H50:H64)</f>
        <v>2494153</v>
      </c>
      <c r="I65" s="19"/>
      <c r="J65" s="39">
        <f>SUM(J50:J64)</f>
        <v>1027357</v>
      </c>
      <c r="K65" s="3"/>
      <c r="L65" s="3"/>
      <c r="M65" s="6"/>
      <c r="N65" s="3"/>
      <c r="O65" s="6"/>
    </row>
    <row r="66" spans="2:15" ht="12.75">
      <c r="B66" s="6"/>
      <c r="C66" s="6"/>
      <c r="D66" s="6"/>
      <c r="E66" s="6"/>
      <c r="F66" s="3"/>
      <c r="G66" s="12"/>
      <c r="H66" s="3"/>
      <c r="I66" s="19"/>
      <c r="J66" s="3"/>
      <c r="K66" s="3"/>
      <c r="L66" s="3"/>
      <c r="M66" s="6"/>
      <c r="N66" s="3"/>
      <c r="O66" s="6"/>
    </row>
    <row r="67" spans="2:15" ht="12.75">
      <c r="B67" s="14" t="s">
        <v>120</v>
      </c>
      <c r="C67" s="15"/>
      <c r="D67" s="15"/>
      <c r="E67" s="15"/>
      <c r="F67" s="39">
        <f>F34+F45+F65</f>
        <v>2944325</v>
      </c>
      <c r="G67" s="39"/>
      <c r="H67" s="39">
        <f>H34+H45+H65</f>
        <v>4148009</v>
      </c>
      <c r="I67" s="39"/>
      <c r="J67" s="45">
        <f>J34+J45+J65</f>
        <v>1203684</v>
      </c>
      <c r="K67" s="3"/>
      <c r="L67" s="3"/>
      <c r="M67" s="6"/>
      <c r="N67" s="3"/>
      <c r="O67" s="6"/>
    </row>
    <row r="68" spans="2:15" ht="12.75">
      <c r="B68" s="6"/>
      <c r="C68" s="6"/>
      <c r="D68" s="6"/>
      <c r="E68" s="6"/>
      <c r="F68" s="3"/>
      <c r="G68" s="12"/>
      <c r="H68" s="3"/>
      <c r="I68" s="19"/>
      <c r="J68" s="3"/>
      <c r="K68" s="3"/>
      <c r="L68" s="6"/>
      <c r="M68" s="6"/>
      <c r="N68" s="3"/>
      <c r="O68" s="6"/>
    </row>
    <row r="69" spans="1:15" ht="12.75">
      <c r="A69" s="16" t="s">
        <v>5</v>
      </c>
      <c r="B69" s="16" t="s">
        <v>95</v>
      </c>
      <c r="C69" s="16"/>
      <c r="D69" s="16"/>
      <c r="E69" s="16"/>
      <c r="F69" s="3"/>
      <c r="G69" s="26"/>
      <c r="H69" s="3"/>
      <c r="I69" s="19"/>
      <c r="J69" s="3"/>
      <c r="K69" s="3"/>
      <c r="L69" s="16"/>
      <c r="M69" s="16"/>
      <c r="N69" s="3"/>
      <c r="O69" s="6"/>
    </row>
    <row r="70" spans="2:15" ht="12.75">
      <c r="B70" s="6"/>
      <c r="C70" s="6" t="s">
        <v>24</v>
      </c>
      <c r="D70" s="6"/>
      <c r="E70" s="6"/>
      <c r="F70" s="51">
        <v>389048</v>
      </c>
      <c r="G70" s="12"/>
      <c r="H70" s="51">
        <v>243189</v>
      </c>
      <c r="I70" s="19"/>
      <c r="J70" s="3">
        <f>-F70+H70</f>
        <v>-145859</v>
      </c>
      <c r="K70" s="3"/>
      <c r="L70" s="6"/>
      <c r="M70" s="6"/>
      <c r="N70" s="3"/>
      <c r="O70" s="6"/>
    </row>
    <row r="71" spans="2:15" ht="12.75">
      <c r="B71" s="6"/>
      <c r="C71" s="6" t="s">
        <v>25</v>
      </c>
      <c r="D71" s="6"/>
      <c r="E71" s="6"/>
      <c r="F71" s="51">
        <v>6488</v>
      </c>
      <c r="G71" s="49"/>
      <c r="H71" s="51">
        <v>75959</v>
      </c>
      <c r="I71" s="19"/>
      <c r="J71" s="3">
        <f>-F71+H71</f>
        <v>69471</v>
      </c>
      <c r="K71" s="3"/>
      <c r="L71" s="3"/>
      <c r="M71" s="6"/>
      <c r="N71" s="3"/>
      <c r="O71" s="6"/>
    </row>
    <row r="72" spans="2:15" ht="12.75">
      <c r="B72" s="6"/>
      <c r="C72" s="6"/>
      <c r="D72" s="6"/>
      <c r="E72" s="6"/>
      <c r="F72" s="3"/>
      <c r="G72" s="12"/>
      <c r="H72" s="3"/>
      <c r="I72" s="19"/>
      <c r="J72" s="3"/>
      <c r="K72" s="3"/>
      <c r="L72" s="3"/>
      <c r="M72" s="6"/>
      <c r="N72" s="3"/>
      <c r="O72" s="6"/>
    </row>
    <row r="73" spans="2:15" ht="12.75">
      <c r="B73" s="14" t="s">
        <v>121</v>
      </c>
      <c r="C73" s="15"/>
      <c r="D73" s="15"/>
      <c r="E73" s="15"/>
      <c r="F73" s="39">
        <f>SUM(F70:F71)</f>
        <v>395536</v>
      </c>
      <c r="G73" s="27"/>
      <c r="H73" s="39">
        <f>SUM(H70:H71)</f>
        <v>319148</v>
      </c>
      <c r="I73" s="20"/>
      <c r="J73" s="45">
        <f>SUM(J70:J71)</f>
        <v>-76388</v>
      </c>
      <c r="K73" s="3"/>
      <c r="L73" s="3"/>
      <c r="M73" s="16"/>
      <c r="N73" s="3"/>
      <c r="O73" s="6"/>
    </row>
    <row r="74" spans="1:15" ht="13.5" thickBot="1">
      <c r="A74" s="8"/>
      <c r="B74" s="8"/>
      <c r="C74" s="8"/>
      <c r="D74" s="8"/>
      <c r="E74" s="8"/>
      <c r="F74" s="9"/>
      <c r="G74" s="19"/>
      <c r="H74" s="9"/>
      <c r="I74" s="19"/>
      <c r="J74" s="9"/>
      <c r="K74" s="9"/>
      <c r="L74" s="8"/>
      <c r="M74" s="8"/>
      <c r="N74" s="9"/>
      <c r="O74" s="6"/>
    </row>
    <row r="75" spans="1:15" ht="14.25" thickBot="1" thickTop="1">
      <c r="A75" s="8" t="s">
        <v>0</v>
      </c>
      <c r="B75" s="56" t="s">
        <v>6</v>
      </c>
      <c r="C75" s="53"/>
      <c r="D75" s="53"/>
      <c r="E75" s="53"/>
      <c r="F75" s="54">
        <f>F28+F67+F73</f>
        <v>3496416</v>
      </c>
      <c r="G75" s="54"/>
      <c r="H75" s="54">
        <f>H28+H67+H73</f>
        <v>4622210</v>
      </c>
      <c r="I75" s="54"/>
      <c r="J75" s="55">
        <f>J28+J67+J73</f>
        <v>1125794</v>
      </c>
      <c r="K75" s="9"/>
      <c r="L75" s="9"/>
      <c r="M75" s="9"/>
      <c r="N75" s="9"/>
      <c r="O75" s="6"/>
    </row>
    <row r="76" spans="1:15" ht="13.5" thickTop="1">
      <c r="A76" s="8"/>
      <c r="B76" s="18"/>
      <c r="C76" s="8"/>
      <c r="D76" s="8"/>
      <c r="E76" s="8"/>
      <c r="F76" s="9"/>
      <c r="G76" s="19"/>
      <c r="H76" s="9"/>
      <c r="I76" s="19"/>
      <c r="J76" s="9"/>
      <c r="K76" s="9"/>
      <c r="L76" s="9"/>
      <c r="M76" s="9"/>
      <c r="N76" s="9"/>
      <c r="O76" s="6"/>
    </row>
    <row r="77" spans="1:15" ht="12.75">
      <c r="A77" s="18" t="s">
        <v>9</v>
      </c>
      <c r="B77" s="16" t="s">
        <v>11</v>
      </c>
      <c r="C77" s="6"/>
      <c r="D77" s="8"/>
      <c r="E77" s="8"/>
      <c r="F77" s="19"/>
      <c r="G77" s="9"/>
      <c r="H77" s="19"/>
      <c r="I77" s="9"/>
      <c r="J77" s="19"/>
      <c r="K77" s="9"/>
      <c r="L77" s="9"/>
      <c r="M77" s="9"/>
      <c r="N77" s="9"/>
      <c r="O77" s="6"/>
    </row>
    <row r="78" spans="1:15" ht="12.75">
      <c r="A78" s="8"/>
      <c r="B78" s="6"/>
      <c r="C78" s="52" t="s">
        <v>98</v>
      </c>
      <c r="D78" s="8"/>
      <c r="E78" s="8"/>
      <c r="F78" s="9">
        <v>0</v>
      </c>
      <c r="G78" s="9"/>
      <c r="H78" s="51">
        <v>0</v>
      </c>
      <c r="I78" s="9"/>
      <c r="J78" s="9">
        <f>-F78+H78</f>
        <v>0</v>
      </c>
      <c r="K78" s="3"/>
      <c r="L78" s="9"/>
      <c r="M78" s="9"/>
      <c r="N78" s="9"/>
      <c r="O78" s="6"/>
    </row>
    <row r="79" spans="1:15" ht="12.75">
      <c r="A79" s="8"/>
      <c r="B79" s="6"/>
      <c r="C79" s="6" t="s">
        <v>96</v>
      </c>
      <c r="D79" s="6"/>
      <c r="E79" s="63"/>
      <c r="F79" s="51">
        <f>-B79+D79</f>
        <v>0</v>
      </c>
      <c r="G79" s="51">
        <v>0</v>
      </c>
      <c r="H79" s="51">
        <f>-D79+F79</f>
        <v>0</v>
      </c>
      <c r="I79" s="51"/>
      <c r="J79" s="9">
        <f>-F79+H79</f>
        <v>0</v>
      </c>
      <c r="K79" s="3"/>
      <c r="L79" s="9"/>
      <c r="M79" s="9"/>
      <c r="N79" s="9"/>
      <c r="O79" s="6"/>
    </row>
    <row r="80" spans="1:15" ht="12.75">
      <c r="A80" s="8"/>
      <c r="B80" s="6"/>
      <c r="C80" s="6" t="s">
        <v>99</v>
      </c>
      <c r="D80" s="6"/>
      <c r="E80" s="6"/>
      <c r="F80" s="51">
        <f>-B80+D80</f>
        <v>0</v>
      </c>
      <c r="G80" s="3">
        <v>0</v>
      </c>
      <c r="H80" s="51">
        <f>-D80+F80</f>
        <v>0</v>
      </c>
      <c r="I80" s="51"/>
      <c r="J80" s="9">
        <f>-F80+H80</f>
        <v>0</v>
      </c>
      <c r="K80" s="3"/>
      <c r="L80" s="9"/>
      <c r="M80" s="9"/>
      <c r="N80" s="9"/>
      <c r="O80" s="6"/>
    </row>
    <row r="81" spans="1:15" ht="12.75">
      <c r="A81" s="8"/>
      <c r="B81" s="6"/>
      <c r="C81" s="6" t="s">
        <v>97</v>
      </c>
      <c r="D81" s="6"/>
      <c r="E81" s="16"/>
      <c r="F81" s="51">
        <v>0</v>
      </c>
      <c r="G81" s="3">
        <v>0</v>
      </c>
      <c r="H81" s="51">
        <v>0</v>
      </c>
      <c r="I81" s="51"/>
      <c r="J81" s="9">
        <f>-F81+H81</f>
        <v>0</v>
      </c>
      <c r="K81" s="3"/>
      <c r="L81" s="9"/>
      <c r="M81" s="9"/>
      <c r="N81" s="9"/>
      <c r="O81" s="6"/>
    </row>
    <row r="82" spans="1:15" ht="12.75">
      <c r="A82" s="8"/>
      <c r="B82" s="6"/>
      <c r="C82" s="6"/>
      <c r="D82" s="16" t="s">
        <v>167</v>
      </c>
      <c r="E82" s="16"/>
      <c r="F82" s="39">
        <f>SUM(F78:F81)</f>
        <v>0</v>
      </c>
      <c r="G82" s="3">
        <v>0</v>
      </c>
      <c r="H82" s="39">
        <f>SUM(H78:H81)</f>
        <v>0</v>
      </c>
      <c r="I82" s="51"/>
      <c r="J82" s="59">
        <f>SUM(J78:J81)</f>
        <v>0</v>
      </c>
      <c r="K82" s="51"/>
      <c r="L82" s="9"/>
      <c r="M82" s="9"/>
      <c r="N82" s="9"/>
      <c r="O82" s="6"/>
    </row>
    <row r="83" spans="1:15" ht="13.5" thickBot="1">
      <c r="A83" s="8"/>
      <c r="B83" s="18"/>
      <c r="C83" s="8"/>
      <c r="D83" s="8"/>
      <c r="E83" s="8"/>
      <c r="F83" s="9"/>
      <c r="G83" s="19"/>
      <c r="H83" s="9"/>
      <c r="I83" s="19"/>
      <c r="J83" s="9"/>
      <c r="K83" s="9"/>
      <c r="L83" s="9"/>
      <c r="M83" s="9"/>
      <c r="N83" s="9"/>
      <c r="O83" s="6"/>
    </row>
    <row r="84" spans="1:15" ht="14.25" thickBot="1" thickTop="1">
      <c r="A84" s="8"/>
      <c r="B84" s="56" t="s">
        <v>103</v>
      </c>
      <c r="C84" s="57"/>
      <c r="D84" s="53"/>
      <c r="E84" s="53"/>
      <c r="F84" s="54">
        <f>F75+F82</f>
        <v>3496416</v>
      </c>
      <c r="G84" s="54"/>
      <c r="H84" s="54">
        <f>H75+H82</f>
        <v>4622210</v>
      </c>
      <c r="I84" s="54"/>
      <c r="J84" s="55">
        <f>J75+J82</f>
        <v>1125794</v>
      </c>
      <c r="K84" s="9"/>
      <c r="L84" s="9"/>
      <c r="M84" s="9"/>
      <c r="N84" s="9"/>
      <c r="O84" s="6"/>
    </row>
    <row r="85" spans="1:15" ht="13.5" thickTop="1">
      <c r="A85" s="8"/>
      <c r="B85" s="8"/>
      <c r="C85" s="8"/>
      <c r="D85" s="8"/>
      <c r="E85" s="8"/>
      <c r="F85" s="9"/>
      <c r="G85" s="19"/>
      <c r="H85" s="9"/>
      <c r="I85" s="19"/>
      <c r="J85" s="9"/>
      <c r="K85" s="9"/>
      <c r="L85" s="8"/>
      <c r="M85" s="8"/>
      <c r="N85" s="9"/>
      <c r="O85" s="6"/>
    </row>
    <row r="86" spans="1:15" ht="12.75">
      <c r="A86" s="8"/>
      <c r="B86" s="8"/>
      <c r="C86" s="8"/>
      <c r="D86" s="8"/>
      <c r="E86" s="8"/>
      <c r="F86" s="9"/>
      <c r="G86" s="19"/>
      <c r="H86" s="9"/>
      <c r="I86" s="19"/>
      <c r="J86" s="9"/>
      <c r="K86" s="9"/>
      <c r="L86" s="8"/>
      <c r="M86" s="8"/>
      <c r="N86" s="9"/>
      <c r="O86" s="6"/>
    </row>
    <row r="87" spans="1:15" ht="12.75">
      <c r="A87" s="8"/>
      <c r="B87" s="8"/>
      <c r="C87" s="8"/>
      <c r="D87" s="8"/>
      <c r="E87" s="8"/>
      <c r="F87" s="9"/>
      <c r="G87" s="19"/>
      <c r="H87" s="9"/>
      <c r="I87" s="19"/>
      <c r="J87" s="9"/>
      <c r="K87" s="9"/>
      <c r="L87" s="8"/>
      <c r="M87" s="8"/>
      <c r="N87" s="9"/>
      <c r="O87" s="6"/>
    </row>
    <row r="88" spans="1:15" ht="12.75">
      <c r="A88" s="8"/>
      <c r="B88" s="8"/>
      <c r="C88" s="8"/>
      <c r="D88" s="8"/>
      <c r="E88" s="8"/>
      <c r="F88" s="9"/>
      <c r="G88" s="19"/>
      <c r="H88" s="9"/>
      <c r="I88" s="19"/>
      <c r="J88" s="9"/>
      <c r="K88" s="9"/>
      <c r="L88" s="8"/>
      <c r="M88" s="8"/>
      <c r="N88" s="9"/>
      <c r="O88" s="6"/>
    </row>
    <row r="89" spans="1:15" ht="12.75">
      <c r="A89" s="8"/>
      <c r="B89" s="8"/>
      <c r="C89" s="8"/>
      <c r="D89" s="8"/>
      <c r="E89" s="8"/>
      <c r="F89" s="9"/>
      <c r="G89" s="19"/>
      <c r="H89" s="9"/>
      <c r="I89" s="19"/>
      <c r="J89" s="9"/>
      <c r="K89" s="9"/>
      <c r="L89" s="8"/>
      <c r="M89" s="8"/>
      <c r="N89" s="9"/>
      <c r="O89" s="6"/>
    </row>
    <row r="90" spans="1:11" ht="15.75">
      <c r="A90" s="8"/>
      <c r="B90" s="64" t="s">
        <v>26</v>
      </c>
      <c r="C90" s="8"/>
      <c r="D90" s="8"/>
      <c r="E90" s="8"/>
      <c r="F90" s="37" t="s">
        <v>195</v>
      </c>
      <c r="G90" s="1"/>
      <c r="H90" s="37" t="s">
        <v>196</v>
      </c>
      <c r="I90" s="2"/>
      <c r="J90" s="44" t="s">
        <v>39</v>
      </c>
      <c r="K90" s="9"/>
    </row>
    <row r="91" spans="1:11" ht="12.75">
      <c r="A91" s="8"/>
      <c r="B91" s="8"/>
      <c r="C91" s="8"/>
      <c r="D91" s="8"/>
      <c r="E91" s="8"/>
      <c r="F91" s="44" t="s">
        <v>40</v>
      </c>
      <c r="G91" s="34"/>
      <c r="H91" s="44" t="s">
        <v>40</v>
      </c>
      <c r="I91" s="4"/>
      <c r="J91" s="44"/>
      <c r="K91" s="9"/>
    </row>
    <row r="92" spans="1:15" ht="12.75">
      <c r="A92" s="8"/>
      <c r="B92" s="8"/>
      <c r="C92" s="8"/>
      <c r="D92" s="8"/>
      <c r="E92" s="8"/>
      <c r="F92" s="44"/>
      <c r="G92" s="34"/>
      <c r="H92" s="44"/>
      <c r="I92" s="29"/>
      <c r="J92" s="44"/>
      <c r="K92" s="9"/>
      <c r="L92" s="8"/>
      <c r="M92" s="8"/>
      <c r="N92" s="34"/>
      <c r="O92" s="6"/>
    </row>
    <row r="93" spans="1:15" ht="12.75">
      <c r="A93" s="18" t="s">
        <v>1</v>
      </c>
      <c r="B93" s="18" t="s">
        <v>106</v>
      </c>
      <c r="C93" s="18"/>
      <c r="D93" s="18"/>
      <c r="E93" s="8"/>
      <c r="F93" s="44"/>
      <c r="G93" s="34"/>
      <c r="H93" s="44"/>
      <c r="I93" s="29"/>
      <c r="J93" s="44"/>
      <c r="K93" s="9"/>
      <c r="L93" s="8"/>
      <c r="M93" s="8"/>
      <c r="N93" s="34"/>
      <c r="O93" s="6"/>
    </row>
    <row r="94" spans="1:15" ht="12.75">
      <c r="A94" s="8"/>
      <c r="B94" s="8"/>
      <c r="C94" s="8" t="s">
        <v>104</v>
      </c>
      <c r="D94" s="6"/>
      <c r="E94" s="8"/>
      <c r="F94" s="3">
        <v>917495</v>
      </c>
      <c r="G94" s="12"/>
      <c r="H94" s="3">
        <v>1010414</v>
      </c>
      <c r="I94" s="19"/>
      <c r="J94" s="3">
        <f>-F94+H94</f>
        <v>92919</v>
      </c>
      <c r="K94" s="9"/>
      <c r="L94" s="8"/>
      <c r="M94" s="8"/>
      <c r="N94" s="34"/>
      <c r="O94" s="6"/>
    </row>
    <row r="95" spans="1:15" ht="12.75">
      <c r="A95" s="8"/>
      <c r="B95" s="8"/>
      <c r="C95" s="8" t="s">
        <v>197</v>
      </c>
      <c r="D95" s="6"/>
      <c r="E95" s="8"/>
      <c r="F95" s="3">
        <v>0</v>
      </c>
      <c r="G95" s="12"/>
      <c r="H95" s="3">
        <v>50000</v>
      </c>
      <c r="I95" s="19"/>
      <c r="J95" s="3">
        <f>-F95+H95</f>
        <v>50000</v>
      </c>
      <c r="K95" s="9"/>
      <c r="L95" s="8"/>
      <c r="M95" s="8"/>
      <c r="N95" s="34"/>
      <c r="O95" s="6"/>
    </row>
    <row r="96" spans="1:15" ht="12.75">
      <c r="A96" s="8"/>
      <c r="B96" s="8"/>
      <c r="C96" s="8" t="s">
        <v>176</v>
      </c>
      <c r="D96" s="6"/>
      <c r="E96" s="8"/>
      <c r="F96" s="51">
        <f>F75-F143-F94-F95-F97</f>
        <v>142919</v>
      </c>
      <c r="G96" s="3"/>
      <c r="H96" s="51">
        <f>H75-H143-H94-H95-H97</f>
        <v>239764</v>
      </c>
      <c r="I96" s="19"/>
      <c r="J96" s="3">
        <f>-F96+H96</f>
        <v>96845</v>
      </c>
      <c r="K96" s="9"/>
      <c r="L96" s="8"/>
      <c r="M96" s="8"/>
      <c r="N96" s="34"/>
      <c r="O96" s="6"/>
    </row>
    <row r="97" spans="1:15" ht="12.75">
      <c r="A97" s="8"/>
      <c r="B97" s="8"/>
      <c r="C97" s="8" t="s">
        <v>105</v>
      </c>
      <c r="D97" s="6"/>
      <c r="E97" s="8"/>
      <c r="F97" s="3">
        <v>0</v>
      </c>
      <c r="G97" s="12"/>
      <c r="H97" s="3">
        <v>0</v>
      </c>
      <c r="I97" s="19"/>
      <c r="J97" s="3">
        <f>-F97+H97</f>
        <v>0</v>
      </c>
      <c r="K97" s="9"/>
      <c r="L97" s="8"/>
      <c r="M97" s="8"/>
      <c r="N97" s="34"/>
      <c r="O97" s="6"/>
    </row>
    <row r="98" spans="1:15" ht="12.75">
      <c r="A98" s="8"/>
      <c r="B98" s="8"/>
      <c r="C98" s="8"/>
      <c r="D98" s="8"/>
      <c r="E98" s="8"/>
      <c r="F98" s="40"/>
      <c r="G98" s="19"/>
      <c r="H98" s="40"/>
      <c r="I98" s="19"/>
      <c r="J98" s="40"/>
      <c r="K98" s="9"/>
      <c r="L98" s="8"/>
      <c r="M98" s="8"/>
      <c r="N98" s="34"/>
      <c r="O98" s="6"/>
    </row>
    <row r="99" spans="1:15" ht="12.75">
      <c r="A99" s="8"/>
      <c r="B99" s="14" t="s">
        <v>122</v>
      </c>
      <c r="C99" s="15"/>
      <c r="D99" s="15"/>
      <c r="E99" s="15"/>
      <c r="F99" s="39">
        <f>SUM(F94:F97)</f>
        <v>1060414</v>
      </c>
      <c r="G99" s="39"/>
      <c r="H99" s="39">
        <f>SUM(H94:H97)</f>
        <v>1300178</v>
      </c>
      <c r="I99" s="39"/>
      <c r="J99" s="45">
        <f>SUM(J94:J97)</f>
        <v>239764</v>
      </c>
      <c r="K99" s="9"/>
      <c r="L99" s="8"/>
      <c r="M99" s="8"/>
      <c r="N99" s="34"/>
      <c r="O99" s="6"/>
    </row>
    <row r="100" spans="1:11" ht="12.75">
      <c r="A100" s="8"/>
      <c r="B100" s="8"/>
      <c r="C100" s="8"/>
      <c r="D100" s="8"/>
      <c r="E100" s="8"/>
      <c r="F100" s="44"/>
      <c r="G100" s="34"/>
      <c r="H100" s="44"/>
      <c r="I100" s="29"/>
      <c r="J100" s="44"/>
      <c r="K100" s="9"/>
    </row>
    <row r="101" spans="1:11" ht="12.75">
      <c r="A101" s="16" t="s">
        <v>2</v>
      </c>
      <c r="B101" s="16" t="s">
        <v>28</v>
      </c>
      <c r="C101" s="6"/>
      <c r="D101" s="6"/>
      <c r="E101" s="6"/>
      <c r="F101" s="3"/>
      <c r="G101" s="12"/>
      <c r="H101" s="3"/>
      <c r="I101" s="19"/>
      <c r="J101" s="3"/>
      <c r="K101" s="3"/>
    </row>
    <row r="102" spans="2:15" ht="12.75">
      <c r="B102" s="6"/>
      <c r="C102" s="6" t="s">
        <v>29</v>
      </c>
      <c r="D102" s="6"/>
      <c r="E102" s="6"/>
      <c r="F102" s="3">
        <v>0</v>
      </c>
      <c r="G102" s="12"/>
      <c r="H102" s="3">
        <v>0</v>
      </c>
      <c r="I102" s="19"/>
      <c r="J102" s="3">
        <f>-F102+H102</f>
        <v>0</v>
      </c>
      <c r="K102" s="3"/>
      <c r="L102" s="3"/>
      <c r="M102" s="6"/>
      <c r="N102" s="3"/>
      <c r="O102" s="6"/>
    </row>
    <row r="103" spans="2:15" ht="12.75">
      <c r="B103" s="6"/>
      <c r="C103" s="6" t="s">
        <v>30</v>
      </c>
      <c r="D103" s="6"/>
      <c r="E103" s="6"/>
      <c r="F103" s="3">
        <v>0</v>
      </c>
      <c r="G103" s="12"/>
      <c r="H103" s="3">
        <v>0</v>
      </c>
      <c r="I103" s="19"/>
      <c r="J103" s="3">
        <f>-F103+H103</f>
        <v>0</v>
      </c>
      <c r="K103" s="3"/>
      <c r="L103" s="3"/>
      <c r="M103" s="6"/>
      <c r="N103" s="3"/>
      <c r="O103" s="6"/>
    </row>
    <row r="104" spans="2:16" ht="12.75">
      <c r="B104" s="6"/>
      <c r="C104" s="6" t="s">
        <v>177</v>
      </c>
      <c r="D104" s="6"/>
      <c r="E104" s="6"/>
      <c r="F104" s="3">
        <v>0</v>
      </c>
      <c r="G104" s="12"/>
      <c r="H104" s="3">
        <v>0</v>
      </c>
      <c r="I104" s="19"/>
      <c r="J104" s="3">
        <f>-F104+H104</f>
        <v>0</v>
      </c>
      <c r="K104" s="3"/>
      <c r="O104" s="28"/>
      <c r="P104" s="44"/>
    </row>
    <row r="105" spans="2:16" ht="12.75">
      <c r="B105" s="6"/>
      <c r="C105" s="6"/>
      <c r="D105" s="6"/>
      <c r="E105" s="6"/>
      <c r="F105" s="3"/>
      <c r="G105" s="12"/>
      <c r="H105" s="3"/>
      <c r="I105" s="19"/>
      <c r="J105" s="3"/>
      <c r="K105" s="3"/>
      <c r="O105" s="29"/>
      <c r="P105" s="38"/>
    </row>
    <row r="106" spans="2:15" ht="12.75">
      <c r="B106" s="14" t="s">
        <v>123</v>
      </c>
      <c r="C106" s="15"/>
      <c r="D106" s="15"/>
      <c r="E106" s="15"/>
      <c r="F106" s="39">
        <f>SUM(F102:F104)</f>
        <v>0</v>
      </c>
      <c r="G106" s="27"/>
      <c r="H106" s="39">
        <f>SUM(H102:H104)</f>
        <v>0</v>
      </c>
      <c r="I106" s="25"/>
      <c r="J106" s="45">
        <f>SUM(J102:J104)</f>
        <v>0</v>
      </c>
      <c r="K106" s="3"/>
      <c r="L106" s="3"/>
      <c r="M106" s="16"/>
      <c r="N106" s="3"/>
      <c r="O106" s="6"/>
    </row>
    <row r="107" spans="2:15" ht="12.75">
      <c r="B107" s="6"/>
      <c r="C107" s="6"/>
      <c r="D107" s="6"/>
      <c r="E107" s="6"/>
      <c r="F107" s="65"/>
      <c r="G107" s="12"/>
      <c r="H107" s="65"/>
      <c r="I107" s="29"/>
      <c r="J107" s="65"/>
      <c r="K107" s="3"/>
      <c r="L107" s="6"/>
      <c r="M107" s="6"/>
      <c r="N107" s="4"/>
      <c r="O107" s="6"/>
    </row>
    <row r="108" spans="1:15" ht="12.75">
      <c r="A108" s="16" t="s">
        <v>5</v>
      </c>
      <c r="B108" s="16" t="s">
        <v>31</v>
      </c>
      <c r="C108" s="6"/>
      <c r="D108" s="6"/>
      <c r="E108" s="6"/>
      <c r="F108" s="3"/>
      <c r="G108" s="12"/>
      <c r="H108" s="3"/>
      <c r="I108" s="19"/>
      <c r="J108" s="3"/>
      <c r="K108" s="3"/>
      <c r="L108" s="3"/>
      <c r="M108" s="6"/>
      <c r="N108" s="3"/>
      <c r="O108" s="6"/>
    </row>
    <row r="109" spans="2:15" ht="12.75">
      <c r="B109" s="6"/>
      <c r="C109" s="6" t="s">
        <v>117</v>
      </c>
      <c r="D109" s="6"/>
      <c r="E109" s="6"/>
      <c r="F109" s="3">
        <v>141744</v>
      </c>
      <c r="G109" s="3"/>
      <c r="H109" s="3">
        <v>151322</v>
      </c>
      <c r="I109" s="6"/>
      <c r="J109" s="3">
        <f>-F109+H109</f>
        <v>9578</v>
      </c>
      <c r="K109" s="3"/>
      <c r="L109" s="1"/>
      <c r="M109" s="1"/>
      <c r="N109" s="1"/>
      <c r="O109" s="6"/>
    </row>
    <row r="110" spans="2:15" ht="12.75">
      <c r="B110" s="6"/>
      <c r="C110" s="6"/>
      <c r="D110" s="6"/>
      <c r="E110" s="6"/>
      <c r="F110" s="6"/>
      <c r="G110" s="6"/>
      <c r="H110" s="6"/>
      <c r="I110" s="6"/>
      <c r="J110" s="6"/>
      <c r="K110" s="3"/>
      <c r="L110" s="1"/>
      <c r="M110" s="1"/>
      <c r="N110" s="1"/>
      <c r="O110" s="6"/>
    </row>
    <row r="111" spans="2:15" ht="12.75">
      <c r="B111" s="14" t="s">
        <v>118</v>
      </c>
      <c r="C111" s="15"/>
      <c r="D111" s="15"/>
      <c r="E111" s="15"/>
      <c r="F111" s="39">
        <f>F109</f>
        <v>141744</v>
      </c>
      <c r="G111" s="39"/>
      <c r="H111" s="39">
        <f>H109</f>
        <v>151322</v>
      </c>
      <c r="I111" s="39"/>
      <c r="J111" s="45">
        <f>J109</f>
        <v>9578</v>
      </c>
      <c r="K111" s="3"/>
      <c r="L111" s="1"/>
      <c r="M111" s="1"/>
      <c r="N111" s="1"/>
      <c r="O111" s="6"/>
    </row>
    <row r="112" spans="2:15" ht="12.75">
      <c r="B112" s="16"/>
      <c r="C112" s="16"/>
      <c r="D112" s="16"/>
      <c r="F112" s="37" t="s">
        <v>195</v>
      </c>
      <c r="G112" s="1"/>
      <c r="H112" s="37" t="s">
        <v>196</v>
      </c>
      <c r="I112" s="2"/>
      <c r="J112" s="44" t="s">
        <v>39</v>
      </c>
      <c r="K112" s="3"/>
      <c r="L112" s="1"/>
      <c r="M112" s="1"/>
      <c r="N112" s="1"/>
      <c r="O112" s="6"/>
    </row>
    <row r="113" spans="2:15" ht="12.75">
      <c r="B113" s="16"/>
      <c r="C113" s="16"/>
      <c r="D113" s="16"/>
      <c r="F113" s="44" t="s">
        <v>40</v>
      </c>
      <c r="G113" s="34"/>
      <c r="H113" s="44" t="s">
        <v>40</v>
      </c>
      <c r="I113" s="4"/>
      <c r="J113" s="44"/>
      <c r="K113" s="3"/>
      <c r="L113" s="1"/>
      <c r="M113" s="1"/>
      <c r="N113" s="1"/>
      <c r="O113" s="6"/>
    </row>
    <row r="114" spans="2:15" ht="12.75">
      <c r="B114" s="6"/>
      <c r="C114" s="6"/>
      <c r="D114" s="6"/>
      <c r="E114" s="6"/>
      <c r="F114" s="6"/>
      <c r="G114" s="6"/>
      <c r="H114" s="6"/>
      <c r="I114" s="6"/>
      <c r="J114" s="6"/>
      <c r="K114" s="3"/>
      <c r="L114" s="1"/>
      <c r="M114" s="1"/>
      <c r="N114" s="1"/>
      <c r="O114" s="6"/>
    </row>
    <row r="115" spans="1:15" ht="12.75">
      <c r="A115" s="16" t="s">
        <v>9</v>
      </c>
      <c r="B115" s="16" t="s">
        <v>32</v>
      </c>
      <c r="C115" s="6"/>
      <c r="D115" s="6"/>
      <c r="E115" s="6"/>
      <c r="F115" s="3"/>
      <c r="G115" s="12"/>
      <c r="H115" s="51"/>
      <c r="I115" s="19"/>
      <c r="J115" s="3"/>
      <c r="K115" s="3"/>
      <c r="L115" s="3"/>
      <c r="M115" s="6"/>
      <c r="N115" s="3"/>
      <c r="O115" s="6"/>
    </row>
    <row r="116" spans="2:15" ht="12.75">
      <c r="B116" s="6"/>
      <c r="C116" s="6" t="s">
        <v>107</v>
      </c>
      <c r="D116" s="6"/>
      <c r="E116" s="6"/>
      <c r="F116" s="51">
        <f>94280-81133+108853+2873-4985-5956-14110</f>
        <v>99822</v>
      </c>
      <c r="G116" s="12"/>
      <c r="H116" s="51">
        <v>255398</v>
      </c>
      <c r="I116" s="19"/>
      <c r="J116" s="3">
        <f>-F116+H116</f>
        <v>155576</v>
      </c>
      <c r="K116" s="3"/>
      <c r="L116" s="3"/>
      <c r="M116" s="6"/>
      <c r="N116" s="3"/>
      <c r="O116" s="6"/>
    </row>
    <row r="117" spans="2:15" ht="12.75">
      <c r="B117" s="6"/>
      <c r="C117" s="6" t="s">
        <v>108</v>
      </c>
      <c r="D117" s="6"/>
      <c r="E117" s="6"/>
      <c r="F117" s="51">
        <v>29746</v>
      </c>
      <c r="G117" s="12"/>
      <c r="H117" s="51">
        <v>22716</v>
      </c>
      <c r="I117" s="19"/>
      <c r="J117" s="3">
        <f aca="true" t="shared" si="2" ref="J117:J124">-F117+H117</f>
        <v>-7030</v>
      </c>
      <c r="K117" s="3"/>
      <c r="L117" s="3"/>
      <c r="M117" s="6"/>
      <c r="N117" s="3"/>
      <c r="O117" s="6"/>
    </row>
    <row r="118" spans="2:15" ht="12.75">
      <c r="B118" s="6"/>
      <c r="C118" s="6" t="s">
        <v>178</v>
      </c>
      <c r="D118" s="6"/>
      <c r="E118" s="6"/>
      <c r="F118" s="51">
        <v>120567</v>
      </c>
      <c r="G118" s="12"/>
      <c r="H118" s="51">
        <v>194502</v>
      </c>
      <c r="I118" s="19"/>
      <c r="J118" s="3">
        <f>-F118+H118</f>
        <v>73935</v>
      </c>
      <c r="K118" s="3"/>
      <c r="L118" s="3"/>
      <c r="M118" s="6"/>
      <c r="N118" s="3"/>
      <c r="O118" s="6"/>
    </row>
    <row r="119" spans="2:15" ht="12.75">
      <c r="B119" s="6"/>
      <c r="C119" s="6" t="s">
        <v>109</v>
      </c>
      <c r="D119" s="6"/>
      <c r="E119" s="23"/>
      <c r="F119" s="51">
        <v>46265</v>
      </c>
      <c r="G119" s="12"/>
      <c r="H119" s="51">
        <v>45764</v>
      </c>
      <c r="I119" s="19"/>
      <c r="J119" s="3">
        <f t="shared" si="2"/>
        <v>-501</v>
      </c>
      <c r="K119" s="3"/>
      <c r="L119" s="3"/>
      <c r="M119" s="23"/>
      <c r="N119" s="3"/>
      <c r="O119" s="6"/>
    </row>
    <row r="120" spans="2:15" ht="12.75">
      <c r="B120" s="6"/>
      <c r="C120" s="6" t="s">
        <v>110</v>
      </c>
      <c r="D120" s="6"/>
      <c r="E120" s="6"/>
      <c r="F120" s="51">
        <v>14110</v>
      </c>
      <c r="G120" s="12"/>
      <c r="H120" s="51">
        <v>14130</v>
      </c>
      <c r="I120" s="19"/>
      <c r="J120" s="3">
        <f t="shared" si="2"/>
        <v>20</v>
      </c>
      <c r="K120" s="3"/>
      <c r="L120" s="3"/>
      <c r="M120" s="6"/>
      <c r="N120" s="3"/>
      <c r="O120" s="6"/>
    </row>
    <row r="121" spans="2:15" ht="12.75">
      <c r="B121" s="6"/>
      <c r="C121" s="6" t="s">
        <v>111</v>
      </c>
      <c r="D121" s="6"/>
      <c r="E121" s="6"/>
      <c r="F121" s="51">
        <f>996795-29746-120567</f>
        <v>846482</v>
      </c>
      <c r="G121" s="49"/>
      <c r="H121" s="51">
        <v>1380080</v>
      </c>
      <c r="I121" s="19"/>
      <c r="J121" s="3">
        <f t="shared" si="2"/>
        <v>533598</v>
      </c>
      <c r="K121" s="3"/>
      <c r="L121" s="3"/>
      <c r="M121" s="6"/>
      <c r="N121" s="3"/>
      <c r="O121" s="6"/>
    </row>
    <row r="122" spans="2:15" ht="12.75">
      <c r="B122" s="6"/>
      <c r="C122" s="6" t="s">
        <v>112</v>
      </c>
      <c r="D122" s="6"/>
      <c r="E122" s="6"/>
      <c r="F122" s="51">
        <v>0</v>
      </c>
      <c r="G122" s="49"/>
      <c r="H122" s="51">
        <v>0</v>
      </c>
      <c r="I122" s="19"/>
      <c r="J122" s="3">
        <f t="shared" si="2"/>
        <v>0</v>
      </c>
      <c r="K122" s="3"/>
      <c r="L122" s="6"/>
      <c r="M122" s="6"/>
      <c r="N122" s="3"/>
      <c r="O122" s="6"/>
    </row>
    <row r="123" spans="2:15" ht="12.75">
      <c r="B123" s="6"/>
      <c r="C123" s="6" t="s">
        <v>113</v>
      </c>
      <c r="D123" s="6"/>
      <c r="E123" s="6"/>
      <c r="F123" s="3">
        <v>0</v>
      </c>
      <c r="G123" s="12"/>
      <c r="H123" s="51">
        <v>0</v>
      </c>
      <c r="I123" s="19"/>
      <c r="J123" s="3">
        <f t="shared" si="2"/>
        <v>0</v>
      </c>
      <c r="K123" s="3"/>
      <c r="L123" s="3"/>
      <c r="M123" s="6"/>
      <c r="N123" s="3"/>
      <c r="O123" s="6"/>
    </row>
    <row r="124" spans="2:15" ht="12.75">
      <c r="B124" s="6"/>
      <c r="C124" s="6" t="s">
        <v>114</v>
      </c>
      <c r="D124" s="6"/>
      <c r="E124" s="6"/>
      <c r="F124" s="51">
        <v>0</v>
      </c>
      <c r="G124" s="12"/>
      <c r="H124" s="51">
        <v>0</v>
      </c>
      <c r="I124" s="19"/>
      <c r="J124" s="3">
        <f t="shared" si="2"/>
        <v>0</v>
      </c>
      <c r="K124" s="3"/>
      <c r="L124" s="6"/>
      <c r="M124" s="6"/>
      <c r="N124" s="3"/>
      <c r="O124" s="6"/>
    </row>
    <row r="125" spans="2:15" ht="12.75">
      <c r="B125" s="6"/>
      <c r="C125" s="6"/>
      <c r="D125" s="6"/>
      <c r="E125" s="6"/>
      <c r="F125" s="3"/>
      <c r="G125" s="12"/>
      <c r="H125" s="3"/>
      <c r="I125" s="19"/>
      <c r="J125" s="3"/>
      <c r="K125" s="6"/>
      <c r="L125" s="3"/>
      <c r="M125" s="6"/>
      <c r="N125" s="3"/>
      <c r="O125" s="6"/>
    </row>
    <row r="126" spans="2:15" ht="12.75">
      <c r="B126" s="14" t="s">
        <v>124</v>
      </c>
      <c r="C126" s="15"/>
      <c r="D126" s="15"/>
      <c r="E126" s="15"/>
      <c r="F126" s="39">
        <f>SUM(F116:F124)</f>
        <v>1156992</v>
      </c>
      <c r="G126" s="39" t="e">
        <f>+#REF!+#REF!+#REF!+#REF!+#REF!+#REF!+#REF!+#REF!</f>
        <v>#REF!</v>
      </c>
      <c r="H126" s="39">
        <f>SUM(H116:H124)</f>
        <v>1912590</v>
      </c>
      <c r="I126" s="25"/>
      <c r="J126" s="45">
        <f>SUM(J116:J124)</f>
        <v>755598</v>
      </c>
      <c r="K126" s="3"/>
      <c r="L126" s="3"/>
      <c r="M126" s="16"/>
      <c r="N126" s="3"/>
      <c r="O126" s="6"/>
    </row>
    <row r="127" spans="2:15" ht="12.75">
      <c r="B127" s="16"/>
      <c r="C127" s="16"/>
      <c r="D127" s="16"/>
      <c r="E127" s="16"/>
      <c r="F127" s="3"/>
      <c r="G127" s="26"/>
      <c r="H127" s="3"/>
      <c r="I127" s="12"/>
      <c r="J127" s="3"/>
      <c r="K127" s="3"/>
      <c r="L127" s="16"/>
      <c r="M127" s="16"/>
      <c r="N127" s="3"/>
      <c r="O127" s="6"/>
    </row>
    <row r="128" spans="1:15" ht="12.75">
      <c r="A128" s="16" t="s">
        <v>13</v>
      </c>
      <c r="B128" s="16" t="s">
        <v>33</v>
      </c>
      <c r="C128" s="16"/>
      <c r="D128" s="16"/>
      <c r="E128" s="16"/>
      <c r="F128" s="3"/>
      <c r="G128" s="26"/>
      <c r="H128" s="3"/>
      <c r="I128" s="19"/>
      <c r="J128" s="3"/>
      <c r="K128" s="3"/>
      <c r="L128" s="16"/>
      <c r="M128" s="16"/>
      <c r="N128" s="3"/>
      <c r="O128" s="6"/>
    </row>
    <row r="129" spans="2:15" ht="12.75">
      <c r="B129" s="6"/>
      <c r="C129" s="6" t="s">
        <v>189</v>
      </c>
      <c r="D129" s="6"/>
      <c r="E129" s="6"/>
      <c r="F129" s="3">
        <v>383260</v>
      </c>
      <c r="G129" s="12"/>
      <c r="H129" s="3">
        <v>383260</v>
      </c>
      <c r="I129" s="19"/>
      <c r="J129" s="3">
        <f>-F129+H129</f>
        <v>0</v>
      </c>
      <c r="K129" s="3"/>
      <c r="L129" s="3"/>
      <c r="M129" s="6"/>
      <c r="N129" s="3"/>
      <c r="O129" s="6"/>
    </row>
    <row r="130" spans="2:15" ht="12.75">
      <c r="B130" s="6"/>
      <c r="C130" s="52" t="s">
        <v>186</v>
      </c>
      <c r="D130" s="52"/>
      <c r="E130" s="6"/>
      <c r="F130" s="3">
        <v>30000</v>
      </c>
      <c r="G130" s="12"/>
      <c r="H130" s="3">
        <v>30000</v>
      </c>
      <c r="I130" s="19"/>
      <c r="J130" s="3">
        <f>-F130+H130</f>
        <v>0</v>
      </c>
      <c r="K130" s="3"/>
      <c r="L130" s="3"/>
      <c r="M130" s="6"/>
      <c r="N130" s="3"/>
      <c r="O130" s="6"/>
    </row>
    <row r="131" spans="2:15" ht="12.75">
      <c r="B131" s="6"/>
      <c r="C131" s="52" t="s">
        <v>191</v>
      </c>
      <c r="D131" s="52"/>
      <c r="E131" s="6"/>
      <c r="F131" s="3">
        <v>163594</v>
      </c>
      <c r="G131" s="12"/>
      <c r="H131" s="3">
        <v>0</v>
      </c>
      <c r="I131" s="19"/>
      <c r="J131" s="3">
        <f>-F131+H131</f>
        <v>-163594</v>
      </c>
      <c r="K131" s="3"/>
      <c r="L131" s="3"/>
      <c r="M131" s="6"/>
      <c r="N131" s="3"/>
      <c r="O131" s="6"/>
    </row>
    <row r="132" spans="2:15" ht="12.75">
      <c r="B132" s="6"/>
      <c r="C132" s="52" t="s">
        <v>192</v>
      </c>
      <c r="D132" s="52"/>
      <c r="E132" s="6"/>
      <c r="F132" s="3">
        <v>0</v>
      </c>
      <c r="G132" s="12"/>
      <c r="H132" s="3">
        <v>0</v>
      </c>
      <c r="I132" s="19"/>
      <c r="J132" s="3">
        <f>-F132+H132</f>
        <v>0</v>
      </c>
      <c r="K132" s="3"/>
      <c r="L132" s="3"/>
      <c r="M132" s="6"/>
      <c r="N132" s="3"/>
      <c r="O132" s="6"/>
    </row>
    <row r="133" spans="2:15" ht="12.75">
      <c r="B133" s="6"/>
      <c r="C133" s="6"/>
      <c r="D133" s="6"/>
      <c r="E133" s="6"/>
      <c r="F133" s="3"/>
      <c r="G133" s="12"/>
      <c r="H133" s="3"/>
      <c r="I133" s="19"/>
      <c r="J133" s="3"/>
      <c r="K133" s="3"/>
      <c r="L133" s="3"/>
      <c r="M133" s="6"/>
      <c r="N133" s="3"/>
      <c r="O133" s="6"/>
    </row>
    <row r="134" spans="2:15" ht="12.75">
      <c r="B134" s="14" t="s">
        <v>125</v>
      </c>
      <c r="C134" s="15"/>
      <c r="D134" s="15"/>
      <c r="E134" s="15"/>
      <c r="F134" s="39">
        <f>SUM(F129:F132)</f>
        <v>576854</v>
      </c>
      <c r="G134" s="27"/>
      <c r="H134" s="39">
        <f>SUM(H129:H132)</f>
        <v>413260</v>
      </c>
      <c r="I134" s="20"/>
      <c r="J134" s="45">
        <f>SUM(J129:J132)</f>
        <v>-163594</v>
      </c>
      <c r="K134" s="3"/>
      <c r="L134" s="3"/>
      <c r="M134" s="16"/>
      <c r="N134" s="3"/>
      <c r="O134" s="6"/>
    </row>
    <row r="135" spans="2:15" ht="12.75">
      <c r="B135" s="16"/>
      <c r="C135" s="16"/>
      <c r="D135" s="16"/>
      <c r="E135" s="16"/>
      <c r="F135" s="37"/>
      <c r="G135" s="1"/>
      <c r="H135" s="37"/>
      <c r="I135" s="28"/>
      <c r="J135" s="44"/>
      <c r="K135" s="3"/>
      <c r="L135" s="1"/>
      <c r="M135" s="1"/>
      <c r="N135" s="1"/>
      <c r="O135" s="6"/>
    </row>
    <row r="136" spans="1:15" ht="12.75">
      <c r="A136" s="16" t="s">
        <v>23</v>
      </c>
      <c r="B136" s="16" t="s">
        <v>115</v>
      </c>
      <c r="C136" s="16"/>
      <c r="D136" s="16"/>
      <c r="E136" s="16"/>
      <c r="F136" s="3"/>
      <c r="G136" s="26"/>
      <c r="H136" s="3"/>
      <c r="I136" s="19"/>
      <c r="J136" s="3"/>
      <c r="K136" s="3"/>
      <c r="L136" s="16"/>
      <c r="M136" s="16"/>
      <c r="N136" s="3"/>
      <c r="O136" s="6"/>
    </row>
    <row r="137" spans="2:15" ht="12.75">
      <c r="B137" s="6"/>
      <c r="C137" s="6"/>
      <c r="D137" s="6"/>
      <c r="E137" s="6"/>
      <c r="F137" s="3"/>
      <c r="G137" s="12"/>
      <c r="H137" s="3"/>
      <c r="I137" s="19"/>
      <c r="J137" s="3"/>
      <c r="K137" s="3"/>
      <c r="L137" s="6"/>
      <c r="M137" s="6"/>
      <c r="N137" s="3"/>
      <c r="O137" s="6"/>
    </row>
    <row r="138" spans="2:15" ht="12.75">
      <c r="B138" s="6"/>
      <c r="C138" s="6" t="s">
        <v>34</v>
      </c>
      <c r="D138" s="6"/>
      <c r="E138" s="6"/>
      <c r="F138" s="51">
        <v>0</v>
      </c>
      <c r="G138" s="12"/>
      <c r="H138" s="51">
        <v>0</v>
      </c>
      <c r="I138" s="19"/>
      <c r="J138" s="3">
        <f>-F138+H138</f>
        <v>0</v>
      </c>
      <c r="K138" s="3"/>
      <c r="L138" s="3"/>
      <c r="M138" s="6"/>
      <c r="N138" s="3"/>
      <c r="O138" s="6"/>
    </row>
    <row r="139" spans="2:15" ht="12.75">
      <c r="B139" s="6"/>
      <c r="C139" s="6" t="s">
        <v>35</v>
      </c>
      <c r="D139" s="6"/>
      <c r="E139" s="6"/>
      <c r="F139" s="51">
        <v>560412</v>
      </c>
      <c r="G139" s="49"/>
      <c r="H139" s="51">
        <v>844860</v>
      </c>
      <c r="I139" s="19"/>
      <c r="J139" s="3">
        <f>-F139+H139</f>
        <v>284448</v>
      </c>
      <c r="K139" s="3"/>
      <c r="L139" s="3"/>
      <c r="M139" s="6"/>
      <c r="N139" s="3"/>
      <c r="O139" s="6"/>
    </row>
    <row r="140" spans="2:15" ht="12.75">
      <c r="B140" s="6"/>
      <c r="C140" s="6"/>
      <c r="D140" s="6"/>
      <c r="E140" s="6"/>
      <c r="F140" s="3"/>
      <c r="G140" s="12"/>
      <c r="H140" s="3"/>
      <c r="I140" s="19"/>
      <c r="J140" s="3"/>
      <c r="K140" s="3"/>
      <c r="L140" s="3"/>
      <c r="M140" s="6"/>
      <c r="N140" s="3"/>
      <c r="O140" s="6"/>
    </row>
    <row r="141" spans="2:15" ht="12.75">
      <c r="B141" s="14" t="s">
        <v>126</v>
      </c>
      <c r="C141" s="15"/>
      <c r="D141" s="15"/>
      <c r="E141" s="15"/>
      <c r="F141" s="39">
        <f>SUM(F138:F139)</f>
        <v>560412</v>
      </c>
      <c r="G141" s="27"/>
      <c r="H141" s="39">
        <f>SUM(H138:H139)</f>
        <v>844860</v>
      </c>
      <c r="I141" s="20"/>
      <c r="J141" s="45">
        <f>SUM(J138:J139)</f>
        <v>284448</v>
      </c>
      <c r="K141" s="3"/>
      <c r="L141" s="3"/>
      <c r="M141" s="16"/>
      <c r="N141" s="3"/>
      <c r="O141" s="6"/>
    </row>
    <row r="142" spans="2:15" ht="13.5" thickBot="1">
      <c r="B142" s="16"/>
      <c r="C142" s="16"/>
      <c r="D142" s="16"/>
      <c r="E142" s="16"/>
      <c r="F142" s="3"/>
      <c r="G142" s="26"/>
      <c r="H142" s="3"/>
      <c r="I142" s="19"/>
      <c r="J142" s="3"/>
      <c r="K142" s="3"/>
      <c r="L142" s="3"/>
      <c r="M142" s="16"/>
      <c r="N142" s="3"/>
      <c r="O142" s="6"/>
    </row>
    <row r="143" spans="1:15" ht="14.25" thickBot="1" thickTop="1">
      <c r="A143" s="8"/>
      <c r="B143" s="56" t="s">
        <v>10</v>
      </c>
      <c r="C143" s="58"/>
      <c r="D143" s="58"/>
      <c r="E143" s="58"/>
      <c r="F143" s="54">
        <f>F106+F111+F126+F134+F141</f>
        <v>2436002</v>
      </c>
      <c r="G143" s="54"/>
      <c r="H143" s="54">
        <f>H106+H111+H126+H134+H141</f>
        <v>3322032</v>
      </c>
      <c r="I143" s="54"/>
      <c r="J143" s="55">
        <f>J106+J111+J126+J134+J141</f>
        <v>886030</v>
      </c>
      <c r="K143" s="9"/>
      <c r="L143" s="9"/>
      <c r="M143" s="9"/>
      <c r="N143" s="9"/>
      <c r="O143" s="6"/>
    </row>
    <row r="144" spans="1:15" ht="14.25" thickBot="1" thickTop="1">
      <c r="A144" s="8"/>
      <c r="B144" s="18"/>
      <c r="C144" s="18"/>
      <c r="D144" s="18"/>
      <c r="E144" s="18"/>
      <c r="F144" s="9"/>
      <c r="G144" s="30"/>
      <c r="H144" s="9"/>
      <c r="I144" s="19"/>
      <c r="J144" s="9"/>
      <c r="K144" s="9"/>
      <c r="L144" s="18"/>
      <c r="M144" s="18"/>
      <c r="N144" s="9"/>
      <c r="O144" s="6"/>
    </row>
    <row r="145" spans="1:15" ht="14.25" thickBot="1" thickTop="1">
      <c r="A145" s="8"/>
      <c r="B145" s="56" t="s">
        <v>116</v>
      </c>
      <c r="C145" s="58"/>
      <c r="D145" s="58"/>
      <c r="E145" s="58"/>
      <c r="F145" s="54">
        <f>F99+F143</f>
        <v>3496416</v>
      </c>
      <c r="G145" s="54"/>
      <c r="H145" s="54">
        <f>H99+H143</f>
        <v>4622210</v>
      </c>
      <c r="I145" s="54"/>
      <c r="J145" s="55">
        <f>J99+J143</f>
        <v>1125794</v>
      </c>
      <c r="K145" s="9"/>
      <c r="L145" s="18"/>
      <c r="M145" s="18"/>
      <c r="N145" s="9"/>
      <c r="O145" s="6"/>
    </row>
    <row r="146" spans="1:15" ht="13.5" thickTop="1">
      <c r="A146" s="8"/>
      <c r="B146" s="8"/>
      <c r="C146" s="8"/>
      <c r="D146" s="8"/>
      <c r="E146" s="8"/>
      <c r="F146" s="9"/>
      <c r="G146" s="19"/>
      <c r="H146" s="9"/>
      <c r="I146" s="19"/>
      <c r="J146" s="9"/>
      <c r="K146" s="9"/>
      <c r="L146" s="9"/>
      <c r="M146" s="8"/>
      <c r="N146" s="9"/>
      <c r="O146" s="6"/>
    </row>
    <row r="147" spans="1:15" ht="12.75">
      <c r="A147" s="18" t="s">
        <v>27</v>
      </c>
      <c r="B147" s="16" t="s">
        <v>11</v>
      </c>
      <c r="C147" s="8"/>
      <c r="D147" s="8"/>
      <c r="E147" s="8"/>
      <c r="F147" s="9"/>
      <c r="G147" s="19"/>
      <c r="H147" s="9"/>
      <c r="I147" s="19"/>
      <c r="J147" s="9"/>
      <c r="K147" s="9"/>
      <c r="L147" s="8"/>
      <c r="M147" s="8"/>
      <c r="N147" s="9"/>
      <c r="O147" s="6"/>
    </row>
    <row r="148" spans="1:15" ht="12.75">
      <c r="A148" s="8"/>
      <c r="B148" s="8"/>
      <c r="C148" s="8"/>
      <c r="D148" s="8"/>
      <c r="E148" s="8"/>
      <c r="F148" s="9"/>
      <c r="G148" s="19"/>
      <c r="H148" s="9"/>
      <c r="I148" s="19"/>
      <c r="J148" s="9"/>
      <c r="K148" s="9"/>
      <c r="L148" s="8"/>
      <c r="M148" s="8"/>
      <c r="N148" s="9"/>
      <c r="O148" s="6"/>
    </row>
    <row r="149" spans="1:15" ht="12.75">
      <c r="A149" s="8"/>
      <c r="B149" s="6"/>
      <c r="C149" s="52" t="s">
        <v>98</v>
      </c>
      <c r="D149" s="63"/>
      <c r="E149" s="63"/>
      <c r="F149" s="51">
        <v>0</v>
      </c>
      <c r="G149" s="49"/>
      <c r="H149" s="51">
        <v>0</v>
      </c>
      <c r="I149" s="49"/>
      <c r="J149" s="51">
        <f>-F149+H149</f>
        <v>0</v>
      </c>
      <c r="K149" s="9"/>
      <c r="L149" s="9"/>
      <c r="M149" s="18"/>
      <c r="N149" s="9"/>
      <c r="O149" s="6"/>
    </row>
    <row r="150" spans="2:15" ht="12.75">
      <c r="B150" s="6"/>
      <c r="C150" s="6" t="s">
        <v>96</v>
      </c>
      <c r="D150" s="6"/>
      <c r="E150" s="6"/>
      <c r="F150" s="3">
        <v>0</v>
      </c>
      <c r="G150" s="12"/>
      <c r="H150" s="51">
        <v>0</v>
      </c>
      <c r="I150" s="19"/>
      <c r="J150" s="51">
        <f>-F150+H150</f>
        <v>0</v>
      </c>
      <c r="K150" s="3"/>
      <c r="L150" s="3"/>
      <c r="M150" s="6"/>
      <c r="N150" s="3"/>
      <c r="O150" s="6"/>
    </row>
    <row r="151" spans="2:15" ht="12.75">
      <c r="B151" s="6"/>
      <c r="C151" s="6" t="s">
        <v>99</v>
      </c>
      <c r="D151" s="16"/>
      <c r="E151" s="16"/>
      <c r="F151" s="3">
        <v>0</v>
      </c>
      <c r="G151" s="12"/>
      <c r="H151" s="51">
        <v>0</v>
      </c>
      <c r="I151" s="19"/>
      <c r="J151" s="51">
        <f>-F151+H151</f>
        <v>0</v>
      </c>
      <c r="K151" s="6"/>
      <c r="L151" s="3"/>
      <c r="M151" s="16"/>
      <c r="N151" s="3"/>
      <c r="O151" s="6"/>
    </row>
    <row r="152" spans="2:15" ht="12.75">
      <c r="B152" s="6"/>
      <c r="C152" s="6" t="s">
        <v>97</v>
      </c>
      <c r="D152" s="16"/>
      <c r="E152" s="16"/>
      <c r="F152" s="3">
        <v>0</v>
      </c>
      <c r="G152" s="12"/>
      <c r="H152" s="51">
        <v>0</v>
      </c>
      <c r="I152" s="19"/>
      <c r="J152" s="51">
        <f>-F152+H152</f>
        <v>0</v>
      </c>
      <c r="K152" s="6"/>
      <c r="L152" s="3"/>
      <c r="M152" s="16"/>
      <c r="N152" s="3"/>
      <c r="O152" s="6"/>
    </row>
    <row r="153" spans="2:15" ht="12.75">
      <c r="B153" s="6"/>
      <c r="C153" s="6"/>
      <c r="D153" s="16" t="s">
        <v>167</v>
      </c>
      <c r="E153" s="16"/>
      <c r="F153" s="39">
        <f>SUM(F149:F152)</f>
        <v>0</v>
      </c>
      <c r="G153" s="12"/>
      <c r="H153" s="50">
        <f>SUM(H149:H152)</f>
        <v>0</v>
      </c>
      <c r="I153" s="19"/>
      <c r="J153" s="50">
        <f>SUM(J149:J152)</f>
        <v>0</v>
      </c>
      <c r="K153" s="6"/>
      <c r="L153" s="3"/>
      <c r="M153" s="16"/>
      <c r="N153" s="3"/>
      <c r="O153" s="6"/>
    </row>
    <row r="154" spans="2:15" ht="13.5" thickBot="1">
      <c r="B154" s="6"/>
      <c r="C154" s="6"/>
      <c r="D154" s="16"/>
      <c r="E154" s="16"/>
      <c r="F154" s="3"/>
      <c r="G154" s="16"/>
      <c r="H154" s="3"/>
      <c r="I154" s="9"/>
      <c r="J154" s="3"/>
      <c r="K154" s="6"/>
      <c r="L154" s="3"/>
      <c r="M154" s="16"/>
      <c r="N154" s="3"/>
      <c r="O154" s="6"/>
    </row>
    <row r="155" spans="2:15" ht="14.25" thickBot="1" thickTop="1">
      <c r="B155" s="56" t="s">
        <v>103</v>
      </c>
      <c r="C155" s="57"/>
      <c r="D155" s="53"/>
      <c r="E155" s="53"/>
      <c r="F155" s="54">
        <f>F145+F153</f>
        <v>3496416</v>
      </c>
      <c r="G155" s="54"/>
      <c r="H155" s="54">
        <f>H145+H153</f>
        <v>4622210</v>
      </c>
      <c r="I155" s="54"/>
      <c r="J155" s="55">
        <f>J145+J153</f>
        <v>1125794</v>
      </c>
      <c r="K155" s="6"/>
      <c r="L155" s="3"/>
      <c r="M155" s="16"/>
      <c r="N155" s="3"/>
      <c r="O155" s="6"/>
    </row>
    <row r="156" spans="2:15" ht="13.5" thickTop="1">
      <c r="B156" s="6"/>
      <c r="C156" s="6"/>
      <c r="D156" s="16"/>
      <c r="E156" s="16"/>
      <c r="F156" s="35"/>
      <c r="G156" s="16"/>
      <c r="H156" s="3"/>
      <c r="I156" s="9"/>
      <c r="J156" s="3"/>
      <c r="K156" s="6"/>
      <c r="L156" s="6"/>
      <c r="M156" s="6"/>
      <c r="N156" s="6"/>
      <c r="O156" s="6"/>
    </row>
    <row r="157" spans="2:15" ht="12.75">
      <c r="B157" s="6"/>
      <c r="C157" s="6"/>
      <c r="D157" s="16"/>
      <c r="E157" s="16"/>
      <c r="F157" s="35"/>
      <c r="G157" s="16"/>
      <c r="H157" s="3"/>
      <c r="I157" s="9"/>
      <c r="J157" s="3"/>
      <c r="K157" s="6"/>
      <c r="L157" s="6"/>
      <c r="M157" s="6"/>
      <c r="N157" s="6"/>
      <c r="O157" s="6"/>
    </row>
    <row r="158" spans="2:15" ht="12.75">
      <c r="B158" s="6"/>
      <c r="C158" s="6"/>
      <c r="D158" s="16"/>
      <c r="E158" s="16"/>
      <c r="F158" s="35"/>
      <c r="G158" s="16"/>
      <c r="H158" s="3"/>
      <c r="I158" s="9"/>
      <c r="J158" s="3"/>
      <c r="K158" s="6"/>
      <c r="L158" s="6"/>
      <c r="M158" s="6"/>
      <c r="N158" s="6"/>
      <c r="O158" s="6"/>
    </row>
    <row r="159" spans="2:15" ht="12.75">
      <c r="B159" s="6"/>
      <c r="C159" s="6"/>
      <c r="D159" s="16"/>
      <c r="E159" s="16"/>
      <c r="F159" s="35"/>
      <c r="G159" s="16"/>
      <c r="H159" s="3"/>
      <c r="I159" s="9"/>
      <c r="J159" s="3"/>
      <c r="K159" s="6"/>
      <c r="L159" s="6"/>
      <c r="M159" s="6"/>
      <c r="N159" s="6"/>
      <c r="O159" s="6"/>
    </row>
    <row r="160" spans="2:15" ht="12.75">
      <c r="B160" s="6"/>
      <c r="C160" s="6"/>
      <c r="D160" s="16"/>
      <c r="E160" s="16"/>
      <c r="F160" s="35"/>
      <c r="G160" s="16"/>
      <c r="H160" s="3"/>
      <c r="I160" s="9"/>
      <c r="J160" s="3"/>
      <c r="K160" s="6"/>
      <c r="L160" s="6"/>
      <c r="M160" s="6"/>
      <c r="N160" s="6"/>
      <c r="O160" s="6"/>
    </row>
    <row r="161" spans="2:15" ht="12.75">
      <c r="B161" s="6"/>
      <c r="C161" s="6"/>
      <c r="D161" s="16"/>
      <c r="E161" s="16"/>
      <c r="F161" s="35"/>
      <c r="G161" s="16"/>
      <c r="H161" s="3"/>
      <c r="I161" s="9"/>
      <c r="J161" s="3"/>
      <c r="K161" s="6"/>
      <c r="L161" s="6"/>
      <c r="M161" s="6"/>
      <c r="N161" s="6"/>
      <c r="O161" s="6"/>
    </row>
    <row r="162" spans="2:15" ht="12.75">
      <c r="B162" s="6"/>
      <c r="C162" s="6"/>
      <c r="D162" s="16"/>
      <c r="E162" s="16"/>
      <c r="F162" s="35"/>
      <c r="G162" s="16"/>
      <c r="H162" s="3"/>
      <c r="I162" s="9"/>
      <c r="J162" s="3"/>
      <c r="K162" s="6"/>
      <c r="L162" s="6"/>
      <c r="M162" s="6"/>
      <c r="N162" s="6"/>
      <c r="O162" s="6"/>
    </row>
    <row r="163" spans="2:15" ht="12.75">
      <c r="B163" s="6"/>
      <c r="C163" s="6"/>
      <c r="D163" s="16"/>
      <c r="E163" s="16"/>
      <c r="F163" s="35"/>
      <c r="G163" s="16"/>
      <c r="H163" s="3"/>
      <c r="I163" s="9"/>
      <c r="J163" s="3"/>
      <c r="K163" s="6"/>
      <c r="L163" s="6"/>
      <c r="M163" s="6"/>
      <c r="N163" s="6"/>
      <c r="O163" s="6"/>
    </row>
    <row r="164" spans="2:15" ht="12.75">
      <c r="B164" s="6"/>
      <c r="C164" s="6"/>
      <c r="D164" s="16"/>
      <c r="E164" s="16"/>
      <c r="F164" s="35"/>
      <c r="G164" s="16"/>
      <c r="H164" s="3"/>
      <c r="I164" s="9"/>
      <c r="J164" s="3"/>
      <c r="K164" s="6"/>
      <c r="L164" s="6"/>
      <c r="M164" s="6"/>
      <c r="N164" s="6"/>
      <c r="O164" s="6"/>
    </row>
    <row r="165" spans="2:15" ht="12.75">
      <c r="B165" s="6"/>
      <c r="C165" s="6"/>
      <c r="D165" s="16"/>
      <c r="E165" s="16"/>
      <c r="F165" s="35"/>
      <c r="G165" s="16"/>
      <c r="H165" s="3"/>
      <c r="I165" s="9"/>
      <c r="J165" s="3"/>
      <c r="K165" s="6"/>
      <c r="L165" s="6"/>
      <c r="M165" s="6"/>
      <c r="N165" s="6"/>
      <c r="O165" s="6"/>
    </row>
    <row r="166" spans="2:15" ht="12.75">
      <c r="B166" s="6"/>
      <c r="C166" s="6"/>
      <c r="D166" s="16"/>
      <c r="E166" s="16"/>
      <c r="F166" s="35"/>
      <c r="G166" s="16"/>
      <c r="H166" s="3"/>
      <c r="I166" s="9"/>
      <c r="J166" s="3"/>
      <c r="K166" s="6"/>
      <c r="L166" s="6"/>
      <c r="M166" s="6"/>
      <c r="N166" s="6"/>
      <c r="O166" s="6"/>
    </row>
    <row r="167" spans="2:15" ht="12.75">
      <c r="B167" s="6"/>
      <c r="C167" s="6"/>
      <c r="D167" s="16"/>
      <c r="E167" s="16"/>
      <c r="F167" s="35"/>
      <c r="G167" s="16"/>
      <c r="H167" s="3"/>
      <c r="I167" s="9"/>
      <c r="J167" s="3"/>
      <c r="K167" s="6"/>
      <c r="L167" s="6"/>
      <c r="M167" s="6"/>
      <c r="N167" s="6"/>
      <c r="O167" s="6"/>
    </row>
    <row r="168" spans="2:15" ht="12.75">
      <c r="B168" s="6"/>
      <c r="C168" s="6"/>
      <c r="D168" s="16"/>
      <c r="E168" s="16"/>
      <c r="F168" s="35"/>
      <c r="G168" s="16"/>
      <c r="H168" s="3"/>
      <c r="I168" s="9"/>
      <c r="J168" s="3"/>
      <c r="K168" s="6"/>
      <c r="L168" s="6"/>
      <c r="M168" s="6"/>
      <c r="N168" s="6"/>
      <c r="O168" s="6"/>
    </row>
    <row r="169" spans="1:15" ht="17.25">
      <c r="A169" s="85" t="s">
        <v>12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3"/>
      <c r="L169" s="6"/>
      <c r="M169" s="6"/>
      <c r="N169" s="6"/>
      <c r="O169" s="6"/>
    </row>
    <row r="170" spans="1:15" ht="17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"/>
      <c r="L170" s="6"/>
      <c r="M170" s="6"/>
      <c r="N170" s="6"/>
      <c r="O170" s="6"/>
    </row>
    <row r="171" spans="1:15" ht="13.5" customHeight="1">
      <c r="A171" s="36"/>
      <c r="B171" s="36"/>
      <c r="C171" s="36"/>
      <c r="D171" s="36"/>
      <c r="E171" s="36"/>
      <c r="F171" s="36"/>
      <c r="G171" s="36"/>
      <c r="H171" s="47"/>
      <c r="I171" s="47"/>
      <c r="J171" s="47"/>
      <c r="K171" s="3"/>
      <c r="L171" s="6"/>
      <c r="M171" s="6"/>
      <c r="N171" s="6"/>
      <c r="O171" s="6"/>
    </row>
    <row r="172" spans="1:15" ht="12.75" customHeight="1">
      <c r="A172" s="36"/>
      <c r="B172" s="36"/>
      <c r="C172" s="36"/>
      <c r="D172" s="36"/>
      <c r="E172" s="36"/>
      <c r="F172" s="37" t="s">
        <v>195</v>
      </c>
      <c r="G172" s="1"/>
      <c r="H172" s="37" t="s">
        <v>196</v>
      </c>
      <c r="I172" s="28"/>
      <c r="J172" s="44" t="s">
        <v>39</v>
      </c>
      <c r="K172" s="3"/>
      <c r="L172" s="6"/>
      <c r="M172" s="6"/>
      <c r="N172" s="6"/>
      <c r="O172" s="6"/>
    </row>
    <row r="173" spans="1:15" ht="13.5" customHeight="1">
      <c r="A173" s="36"/>
      <c r="B173" s="36"/>
      <c r="C173" s="36"/>
      <c r="D173" s="36"/>
      <c r="E173" s="36"/>
      <c r="F173" s="44" t="s">
        <v>40</v>
      </c>
      <c r="G173" s="34"/>
      <c r="H173" s="44" t="s">
        <v>40</v>
      </c>
      <c r="I173" s="29"/>
      <c r="J173" s="44"/>
      <c r="K173" s="3"/>
      <c r="L173" s="6"/>
      <c r="M173" s="6"/>
      <c r="N173" s="6"/>
      <c r="O173" s="6"/>
    </row>
    <row r="174" spans="2:15" ht="12.75">
      <c r="B174" s="16"/>
      <c r="C174" s="16"/>
      <c r="D174" s="6"/>
      <c r="E174" s="6"/>
      <c r="F174" s="3"/>
      <c r="G174" s="6"/>
      <c r="H174" s="3"/>
      <c r="I174" s="9"/>
      <c r="J174" s="3"/>
      <c r="K174" s="3"/>
      <c r="L174" s="6"/>
      <c r="M174" s="6"/>
      <c r="N174" s="6"/>
      <c r="O174" s="6"/>
    </row>
    <row r="175" spans="1:15" ht="12.75">
      <c r="A175" s="16" t="s">
        <v>1</v>
      </c>
      <c r="B175" s="16" t="s">
        <v>130</v>
      </c>
      <c r="C175" s="16"/>
      <c r="D175" s="16"/>
      <c r="E175" s="16"/>
      <c r="F175" s="35"/>
      <c r="G175" s="26"/>
      <c r="H175" s="35"/>
      <c r="I175" s="30"/>
      <c r="J175" s="3"/>
      <c r="K175" s="3"/>
      <c r="L175" s="6"/>
      <c r="M175" s="6"/>
      <c r="N175" s="6"/>
      <c r="O175" s="6"/>
    </row>
    <row r="176" spans="1:15" ht="12.75">
      <c r="A176" s="16"/>
      <c r="B176" s="16"/>
      <c r="C176" s="16"/>
      <c r="D176" s="16"/>
      <c r="E176" s="16"/>
      <c r="F176" s="35"/>
      <c r="G176" s="26"/>
      <c r="H176" s="35"/>
      <c r="I176" s="30"/>
      <c r="J176" s="3"/>
      <c r="K176" s="3"/>
      <c r="L176" s="52"/>
      <c r="M176" s="6"/>
      <c r="O176" s="6"/>
    </row>
    <row r="177" spans="2:15" ht="12.75">
      <c r="B177" s="6" t="s">
        <v>0</v>
      </c>
      <c r="C177" s="8" t="s">
        <v>7</v>
      </c>
      <c r="D177" s="52" t="s">
        <v>127</v>
      </c>
      <c r="E177" s="52"/>
      <c r="F177" s="51">
        <v>1390443</v>
      </c>
      <c r="G177" s="49"/>
      <c r="H177" s="51">
        <v>1360443</v>
      </c>
      <c r="I177" s="49"/>
      <c r="J177" s="51">
        <f aca="true" t="shared" si="3" ref="J177:J183">-F177+H177</f>
        <v>-30000</v>
      </c>
      <c r="K177" s="3"/>
      <c r="L177" s="51"/>
      <c r="M177" s="6"/>
      <c r="N177" s="3"/>
      <c r="O177" s="6"/>
    </row>
    <row r="178" spans="2:15" ht="12.75">
      <c r="B178" s="6"/>
      <c r="C178" s="84" t="s">
        <v>45</v>
      </c>
      <c r="D178" s="52" t="s">
        <v>199</v>
      </c>
      <c r="E178" s="52"/>
      <c r="F178" s="51">
        <v>0</v>
      </c>
      <c r="G178" s="49"/>
      <c r="H178" s="51">
        <v>242408</v>
      </c>
      <c r="I178" s="49"/>
      <c r="J178" s="51">
        <f t="shared" si="3"/>
        <v>242408</v>
      </c>
      <c r="K178" s="3"/>
      <c r="L178" s="51"/>
      <c r="M178" s="6"/>
      <c r="N178" s="3"/>
      <c r="O178" s="6"/>
    </row>
    <row r="179" spans="2:15" ht="12.75">
      <c r="B179" s="6"/>
      <c r="C179" s="6" t="s">
        <v>16</v>
      </c>
      <c r="D179" s="52" t="s">
        <v>128</v>
      </c>
      <c r="E179" s="52"/>
      <c r="F179" s="51">
        <v>0</v>
      </c>
      <c r="G179" s="49"/>
      <c r="H179" s="51">
        <v>322765</v>
      </c>
      <c r="I179" s="49"/>
      <c r="J179" s="51">
        <f t="shared" si="3"/>
        <v>322765</v>
      </c>
      <c r="K179" s="3"/>
      <c r="L179" s="51"/>
      <c r="M179" s="6"/>
      <c r="N179" s="3"/>
      <c r="O179" s="6"/>
    </row>
    <row r="180" spans="2:15" ht="12.75">
      <c r="B180" s="6"/>
      <c r="C180" s="6" t="s">
        <v>8</v>
      </c>
      <c r="D180" s="6" t="s">
        <v>181</v>
      </c>
      <c r="E180" s="6"/>
      <c r="F180" s="51">
        <v>2588957</v>
      </c>
      <c r="G180" s="12"/>
      <c r="H180" s="51">
        <f>1582371+854636+821941+186643+79185+125739</f>
        <v>3650515</v>
      </c>
      <c r="I180" s="19"/>
      <c r="J180" s="3">
        <f t="shared" si="3"/>
        <v>1061558</v>
      </c>
      <c r="K180" s="3"/>
      <c r="L180" s="51"/>
      <c r="M180" s="6"/>
      <c r="N180" s="3"/>
      <c r="O180" s="6"/>
    </row>
    <row r="181" spans="2:15" ht="12.75">
      <c r="B181" s="6" t="s">
        <v>0</v>
      </c>
      <c r="C181" s="6" t="s">
        <v>17</v>
      </c>
      <c r="D181" s="6" t="s">
        <v>129</v>
      </c>
      <c r="E181" s="6"/>
      <c r="F181" s="51">
        <f>6697+8210-3750</f>
        <v>11157</v>
      </c>
      <c r="G181" s="12"/>
      <c r="H181" s="51">
        <f>9284+14385+845+2869+1526</f>
        <v>28909</v>
      </c>
      <c r="I181" s="19"/>
      <c r="J181" s="3">
        <f t="shared" si="3"/>
        <v>17752</v>
      </c>
      <c r="K181" s="3"/>
      <c r="L181" s="51"/>
      <c r="M181" s="6"/>
      <c r="N181" s="3"/>
      <c r="O181" s="6"/>
    </row>
    <row r="182" spans="2:15" ht="12.75">
      <c r="B182" s="6"/>
      <c r="C182" s="6" t="s">
        <v>18</v>
      </c>
      <c r="D182" s="6" t="s">
        <v>41</v>
      </c>
      <c r="E182" s="6"/>
      <c r="F182" s="51">
        <f>83300+14+15000</f>
        <v>98314</v>
      </c>
      <c r="G182" s="49"/>
      <c r="H182" s="51">
        <v>152405</v>
      </c>
      <c r="I182" s="19"/>
      <c r="J182" s="3">
        <f t="shared" si="3"/>
        <v>54091</v>
      </c>
      <c r="K182" s="3"/>
      <c r="L182" s="48"/>
      <c r="M182" s="6"/>
      <c r="N182" s="3"/>
      <c r="O182" s="6"/>
    </row>
    <row r="183" spans="2:15" ht="12.75">
      <c r="B183" s="6"/>
      <c r="C183" s="6" t="s">
        <v>169</v>
      </c>
      <c r="D183" s="6" t="s">
        <v>170</v>
      </c>
      <c r="E183" s="6"/>
      <c r="F183" s="51">
        <f>3750</f>
        <v>3750</v>
      </c>
      <c r="G183" s="12"/>
      <c r="H183" s="51">
        <v>8758</v>
      </c>
      <c r="I183" s="19"/>
      <c r="J183" s="3">
        <f t="shared" si="3"/>
        <v>5008</v>
      </c>
      <c r="K183" s="3"/>
      <c r="L183" s="3"/>
      <c r="M183" s="6"/>
      <c r="N183" s="3"/>
      <c r="O183" s="6"/>
    </row>
    <row r="184" spans="2:15" ht="12.75">
      <c r="B184" s="6"/>
      <c r="C184" s="6"/>
      <c r="D184" s="79"/>
      <c r="E184" s="80"/>
      <c r="F184" s="81"/>
      <c r="G184" s="49"/>
      <c r="H184" s="81"/>
      <c r="I184" s="19"/>
      <c r="J184" s="3"/>
      <c r="K184" s="3"/>
      <c r="L184" s="3"/>
      <c r="M184" s="6"/>
      <c r="N184" s="3"/>
      <c r="O184" s="6"/>
    </row>
    <row r="185" spans="2:15" ht="12.75">
      <c r="B185" s="6"/>
      <c r="C185" s="6"/>
      <c r="D185" s="6"/>
      <c r="E185" s="6"/>
      <c r="F185" s="3"/>
      <c r="G185" s="12"/>
      <c r="H185" s="3"/>
      <c r="I185" s="19"/>
      <c r="J185" s="3"/>
      <c r="K185" s="3"/>
      <c r="L185" s="3"/>
      <c r="M185" s="6"/>
      <c r="N185" s="3"/>
      <c r="O185" s="6"/>
    </row>
    <row r="186" spans="2:15" ht="12.75">
      <c r="B186" s="14" t="s">
        <v>131</v>
      </c>
      <c r="C186" s="15"/>
      <c r="D186" s="15"/>
      <c r="E186" s="15"/>
      <c r="F186" s="39">
        <f>SUM(F177:F183)</f>
        <v>4092621</v>
      </c>
      <c r="G186" s="39"/>
      <c r="H186" s="39">
        <f>SUM(H177:H183)</f>
        <v>5766203</v>
      </c>
      <c r="I186" s="39"/>
      <c r="J186" s="45">
        <f>SUM(J177:J183)</f>
        <v>1673582</v>
      </c>
      <c r="K186" s="3"/>
      <c r="L186" s="3"/>
      <c r="M186" s="16"/>
      <c r="N186" s="3"/>
      <c r="O186" s="6"/>
    </row>
    <row r="187" spans="2:15" ht="12.75">
      <c r="B187" s="6"/>
      <c r="C187" s="6"/>
      <c r="D187" s="6"/>
      <c r="E187" s="6"/>
      <c r="F187" s="3"/>
      <c r="G187" s="12"/>
      <c r="H187" s="3"/>
      <c r="I187" s="19"/>
      <c r="J187" s="3"/>
      <c r="K187" s="3"/>
      <c r="L187" s="6"/>
      <c r="M187" s="6"/>
      <c r="N187" s="3"/>
      <c r="O187" s="6"/>
    </row>
    <row r="188" spans="1:15" ht="12.75">
      <c r="A188" s="16" t="s">
        <v>2</v>
      </c>
      <c r="B188" s="16" t="s">
        <v>132</v>
      </c>
      <c r="C188" s="16"/>
      <c r="D188" s="16"/>
      <c r="E188" s="16"/>
      <c r="F188" s="35"/>
      <c r="G188" s="26"/>
      <c r="H188" s="35"/>
      <c r="I188" s="30"/>
      <c r="J188" s="3"/>
      <c r="K188" s="3"/>
      <c r="L188" s="16"/>
      <c r="M188" s="16"/>
      <c r="N188" s="35"/>
      <c r="O188" s="6"/>
    </row>
    <row r="189" spans="1:15" ht="12.75">
      <c r="A189" s="16"/>
      <c r="B189" s="16" t="s">
        <v>133</v>
      </c>
      <c r="C189" s="16" t="s">
        <v>134</v>
      </c>
      <c r="D189" s="6"/>
      <c r="E189" s="16"/>
      <c r="F189" s="35"/>
      <c r="G189" s="26"/>
      <c r="H189" s="35"/>
      <c r="I189" s="30"/>
      <c r="J189" s="3"/>
      <c r="K189" s="3"/>
      <c r="L189" s="16"/>
      <c r="M189" s="16"/>
      <c r="N189" s="35"/>
      <c r="O189" s="6"/>
    </row>
    <row r="190" spans="2:15" ht="12.75">
      <c r="B190" s="6" t="s">
        <v>0</v>
      </c>
      <c r="C190" s="8" t="s">
        <v>7</v>
      </c>
      <c r="D190" s="6" t="s">
        <v>42</v>
      </c>
      <c r="E190" s="6"/>
      <c r="F190" s="51">
        <v>18589</v>
      </c>
      <c r="G190" s="12"/>
      <c r="H190" s="51">
        <f>691+14130+981+507</f>
        <v>16309</v>
      </c>
      <c r="I190" s="19"/>
      <c r="J190" s="3">
        <f>-F190+H190</f>
        <v>-2280</v>
      </c>
      <c r="K190" s="3"/>
      <c r="L190" s="3"/>
      <c r="M190" s="6"/>
      <c r="N190" s="3"/>
      <c r="O190" s="6"/>
    </row>
    <row r="191" spans="2:15" ht="12.75">
      <c r="B191" s="6" t="s">
        <v>0</v>
      </c>
      <c r="C191" s="6" t="s">
        <v>16</v>
      </c>
      <c r="D191" s="6" t="s">
        <v>51</v>
      </c>
      <c r="E191" s="6"/>
      <c r="F191" s="51"/>
      <c r="G191" s="12"/>
      <c r="H191" s="51"/>
      <c r="I191" s="19"/>
      <c r="J191" s="3"/>
      <c r="K191" s="3"/>
      <c r="L191" s="3"/>
      <c r="M191" s="6"/>
      <c r="N191" s="3"/>
      <c r="O191" s="6"/>
    </row>
    <row r="192" spans="2:15" ht="12.75">
      <c r="B192" s="6"/>
      <c r="C192" s="66" t="s">
        <v>43</v>
      </c>
      <c r="D192" s="6" t="s">
        <v>44</v>
      </c>
      <c r="E192" s="6"/>
      <c r="F192" s="51">
        <v>1037125</v>
      </c>
      <c r="G192" s="12"/>
      <c r="H192" s="51">
        <v>953629</v>
      </c>
      <c r="I192" s="19"/>
      <c r="J192" s="3">
        <f>-F192+H192</f>
        <v>-83496</v>
      </c>
      <c r="K192" s="3"/>
      <c r="L192" s="3"/>
      <c r="M192" s="6"/>
      <c r="N192" s="3"/>
      <c r="O192" s="6"/>
    </row>
    <row r="193" spans="2:15" ht="12.75">
      <c r="B193" s="6"/>
      <c r="C193" s="66" t="s">
        <v>45</v>
      </c>
      <c r="D193" s="6" t="s">
        <v>48</v>
      </c>
      <c r="E193" s="6"/>
      <c r="F193" s="51">
        <f>1895+285857+4313+1200+5466</f>
        <v>298731</v>
      </c>
      <c r="G193" s="12"/>
      <c r="H193" s="51">
        <f>2365+260659+5641+1200+4570</f>
        <v>274435</v>
      </c>
      <c r="I193" s="19"/>
      <c r="J193" s="3">
        <f>-F193+H193</f>
        <v>-24296</v>
      </c>
      <c r="K193" s="3"/>
      <c r="L193" s="3"/>
      <c r="M193" s="6"/>
      <c r="N193" s="3"/>
      <c r="O193" s="6"/>
    </row>
    <row r="194" spans="2:15" ht="12.75">
      <c r="B194" s="6"/>
      <c r="C194" s="66" t="s">
        <v>46</v>
      </c>
      <c r="D194" s="6" t="s">
        <v>49</v>
      </c>
      <c r="E194" s="6"/>
      <c r="F194" s="51">
        <f>78161+9+13451</f>
        <v>91621</v>
      </c>
      <c r="G194" s="12"/>
      <c r="H194" s="51">
        <f>80412+10229</f>
        <v>90641</v>
      </c>
      <c r="I194" s="19"/>
      <c r="J194" s="3">
        <f>-F194+H194</f>
        <v>-980</v>
      </c>
      <c r="K194" s="3"/>
      <c r="L194" s="3"/>
      <c r="M194" s="6"/>
      <c r="N194" s="3"/>
      <c r="O194" s="6"/>
    </row>
    <row r="195" spans="2:16" ht="12.75">
      <c r="B195" s="6"/>
      <c r="C195" s="66" t="s">
        <v>47</v>
      </c>
      <c r="D195" s="6" t="s">
        <v>50</v>
      </c>
      <c r="E195" s="6"/>
      <c r="F195" s="51">
        <f>19393+50000+2184+37418-19393</f>
        <v>89602</v>
      </c>
      <c r="G195" s="12"/>
      <c r="H195" s="51">
        <f>183+60000+4380+41601+16</f>
        <v>106180</v>
      </c>
      <c r="I195" s="19"/>
      <c r="J195" s="3">
        <f>-F195+H195</f>
        <v>16578</v>
      </c>
      <c r="K195" s="3"/>
      <c r="L195" s="3"/>
      <c r="M195" s="6"/>
      <c r="N195" s="3"/>
      <c r="O195" s="6"/>
      <c r="P195" s="7"/>
    </row>
    <row r="196" spans="2:15" ht="12.75">
      <c r="B196" s="6"/>
      <c r="C196" s="6" t="s">
        <v>8</v>
      </c>
      <c r="D196" s="6" t="s">
        <v>73</v>
      </c>
      <c r="E196" s="6"/>
      <c r="F196" s="51"/>
      <c r="G196" s="12"/>
      <c r="H196" s="51"/>
      <c r="I196" s="19"/>
      <c r="J196" s="3"/>
      <c r="K196" s="3"/>
      <c r="L196" s="3"/>
      <c r="M196" s="6"/>
      <c r="N196" s="3"/>
      <c r="O196" s="6"/>
    </row>
    <row r="197" spans="2:15" ht="12.75">
      <c r="B197" s="6"/>
      <c r="C197" s="66" t="s">
        <v>43</v>
      </c>
      <c r="D197" s="52" t="s">
        <v>198</v>
      </c>
      <c r="E197" s="6"/>
      <c r="F197" s="51">
        <f>176266-5049</f>
        <v>171217</v>
      </c>
      <c r="G197" s="12"/>
      <c r="H197" s="51">
        <v>183765</v>
      </c>
      <c r="I197" s="19"/>
      <c r="J197" s="3">
        <f>-F197+H197</f>
        <v>12548</v>
      </c>
      <c r="K197" s="3"/>
      <c r="L197" s="3"/>
      <c r="M197" s="6"/>
      <c r="N197" s="3"/>
      <c r="O197" s="6"/>
    </row>
    <row r="198" spans="2:15" ht="12.75">
      <c r="B198" s="6"/>
      <c r="C198" s="66" t="s">
        <v>45</v>
      </c>
      <c r="D198" s="6" t="s">
        <v>55</v>
      </c>
      <c r="E198" s="6"/>
      <c r="F198" s="51">
        <v>72094</v>
      </c>
      <c r="G198" s="12"/>
      <c r="H198" s="51">
        <v>96296</v>
      </c>
      <c r="I198" s="19"/>
      <c r="J198" s="3">
        <f>-F198+H198</f>
        <v>24202</v>
      </c>
      <c r="K198" s="3"/>
      <c r="L198" s="3"/>
      <c r="M198" s="6"/>
      <c r="N198" s="3"/>
      <c r="O198" s="6"/>
    </row>
    <row r="199" spans="2:15" ht="12.75">
      <c r="B199" s="6"/>
      <c r="C199" s="66" t="s">
        <v>46</v>
      </c>
      <c r="D199" s="6" t="s">
        <v>56</v>
      </c>
      <c r="E199" s="6"/>
      <c r="F199" s="51">
        <f>197713+5049</f>
        <v>202762</v>
      </c>
      <c r="G199" s="49"/>
      <c r="H199" s="51">
        <v>170314</v>
      </c>
      <c r="I199" s="49"/>
      <c r="J199" s="51">
        <f>-F199+H199</f>
        <v>-32448</v>
      </c>
      <c r="K199" s="3"/>
      <c r="L199" s="3"/>
      <c r="M199" s="6"/>
      <c r="N199" s="3"/>
      <c r="O199" s="6"/>
    </row>
    <row r="200" spans="2:15" ht="12.75">
      <c r="B200" s="6"/>
      <c r="C200" s="6" t="s">
        <v>17</v>
      </c>
      <c r="D200" s="6" t="s">
        <v>74</v>
      </c>
      <c r="E200" s="6"/>
      <c r="F200" s="51"/>
      <c r="G200" s="49"/>
      <c r="H200" s="51"/>
      <c r="I200" s="19"/>
      <c r="J200" s="3"/>
      <c r="K200" s="3"/>
      <c r="L200" s="3"/>
      <c r="M200" s="6"/>
      <c r="N200" s="3"/>
      <c r="O200" s="6"/>
    </row>
    <row r="201" spans="2:15" ht="12.75">
      <c r="B201" s="6"/>
      <c r="C201" s="66" t="s">
        <v>43</v>
      </c>
      <c r="D201" s="6" t="s">
        <v>57</v>
      </c>
      <c r="E201" s="6"/>
      <c r="F201" s="51">
        <f>1178+101</f>
        <v>1279</v>
      </c>
      <c r="G201" s="12"/>
      <c r="H201" s="51">
        <v>2173</v>
      </c>
      <c r="I201" s="19"/>
      <c r="J201" s="3">
        <f aca="true" t="shared" si="4" ref="J201:J209">-F201+H201</f>
        <v>894</v>
      </c>
      <c r="K201" s="3"/>
      <c r="L201" s="3"/>
      <c r="M201" s="6"/>
      <c r="N201" s="3"/>
      <c r="O201" s="6"/>
    </row>
    <row r="202" spans="2:15" ht="12.75">
      <c r="B202" s="6"/>
      <c r="C202" s="66" t="s">
        <v>45</v>
      </c>
      <c r="D202" s="6" t="s">
        <v>58</v>
      </c>
      <c r="E202" s="6"/>
      <c r="F202" s="51">
        <v>5455</v>
      </c>
      <c r="G202" s="12"/>
      <c r="H202" s="51">
        <v>3655</v>
      </c>
      <c r="I202" s="19"/>
      <c r="J202" s="3">
        <f t="shared" si="4"/>
        <v>-1800</v>
      </c>
      <c r="K202" s="3"/>
      <c r="L202" s="3"/>
      <c r="M202" s="6"/>
      <c r="N202" s="3"/>
      <c r="O202" s="6"/>
    </row>
    <row r="203" spans="2:15" ht="12.75">
      <c r="B203" s="6"/>
      <c r="C203" s="66" t="s">
        <v>46</v>
      </c>
      <c r="D203" s="6" t="s">
        <v>59</v>
      </c>
      <c r="E203" s="6"/>
      <c r="F203" s="51">
        <v>6352</v>
      </c>
      <c r="G203" s="12"/>
      <c r="H203" s="51">
        <v>6360</v>
      </c>
      <c r="I203" s="19"/>
      <c r="J203" s="3">
        <f t="shared" si="4"/>
        <v>8</v>
      </c>
      <c r="K203" s="3"/>
      <c r="L203" s="3"/>
      <c r="M203" s="6"/>
      <c r="N203" s="3"/>
      <c r="O203" s="6"/>
    </row>
    <row r="204" spans="2:15" ht="12.75">
      <c r="B204" s="6"/>
      <c r="C204" s="66" t="s">
        <v>47</v>
      </c>
      <c r="D204" s="6" t="s">
        <v>60</v>
      </c>
      <c r="E204" s="6"/>
      <c r="F204" s="51">
        <v>0</v>
      </c>
      <c r="G204" s="12"/>
      <c r="H204" s="51">
        <v>0</v>
      </c>
      <c r="I204" s="19"/>
      <c r="J204" s="3">
        <f t="shared" si="4"/>
        <v>0</v>
      </c>
      <c r="K204" s="3"/>
      <c r="L204" s="3"/>
      <c r="M204" s="6"/>
      <c r="N204" s="3"/>
      <c r="O204" s="6"/>
    </row>
    <row r="205" spans="2:15" ht="12.75">
      <c r="B205" s="6"/>
      <c r="C205" s="66" t="s">
        <v>52</v>
      </c>
      <c r="D205" s="6" t="s">
        <v>61</v>
      </c>
      <c r="E205" s="6"/>
      <c r="F205" s="51">
        <v>1786</v>
      </c>
      <c r="G205" s="12"/>
      <c r="H205" s="51">
        <v>2534</v>
      </c>
      <c r="I205" s="19"/>
      <c r="J205" s="3">
        <f t="shared" si="4"/>
        <v>748</v>
      </c>
      <c r="K205" s="3"/>
      <c r="L205" s="3"/>
      <c r="M205" s="6"/>
      <c r="N205" s="3"/>
      <c r="O205" s="6"/>
    </row>
    <row r="206" spans="2:15" ht="12.75">
      <c r="B206" s="6"/>
      <c r="C206" s="66" t="s">
        <v>53</v>
      </c>
      <c r="D206" s="6" t="s">
        <v>62</v>
      </c>
      <c r="E206" s="6"/>
      <c r="F206" s="3">
        <v>0</v>
      </c>
      <c r="G206" s="12"/>
      <c r="H206" s="3">
        <v>0</v>
      </c>
      <c r="I206" s="19"/>
      <c r="J206" s="3">
        <f t="shared" si="4"/>
        <v>0</v>
      </c>
      <c r="K206" s="3"/>
      <c r="L206" s="3"/>
      <c r="M206" s="6"/>
      <c r="N206" s="3"/>
      <c r="O206" s="6"/>
    </row>
    <row r="207" spans="2:15" ht="12.75">
      <c r="B207" s="6"/>
      <c r="C207" s="66" t="s">
        <v>54</v>
      </c>
      <c r="D207" s="6" t="s">
        <v>190</v>
      </c>
      <c r="E207" s="6"/>
      <c r="F207" s="3">
        <v>0</v>
      </c>
      <c r="G207" s="12"/>
      <c r="H207" s="3">
        <v>0</v>
      </c>
      <c r="I207" s="19"/>
      <c r="J207" s="3">
        <f t="shared" si="4"/>
        <v>0</v>
      </c>
      <c r="K207" s="3"/>
      <c r="L207" s="3"/>
      <c r="M207" s="6"/>
      <c r="N207" s="3"/>
      <c r="O207" s="6"/>
    </row>
    <row r="208" spans="2:15" ht="12.75">
      <c r="B208" s="6"/>
      <c r="C208" s="66" t="s">
        <v>187</v>
      </c>
      <c r="D208" s="6" t="s">
        <v>188</v>
      </c>
      <c r="E208" s="6"/>
      <c r="F208" s="3">
        <v>0</v>
      </c>
      <c r="G208" s="12"/>
      <c r="H208" s="3">
        <v>0</v>
      </c>
      <c r="I208" s="19"/>
      <c r="J208" s="3">
        <f t="shared" si="4"/>
        <v>0</v>
      </c>
      <c r="K208" s="3"/>
      <c r="L208" s="3"/>
      <c r="M208" s="6"/>
      <c r="N208" s="3"/>
      <c r="O208" s="6"/>
    </row>
    <row r="209" spans="2:15" ht="12.75">
      <c r="B209" s="6"/>
      <c r="C209" s="6" t="s">
        <v>18</v>
      </c>
      <c r="D209" s="6" t="s">
        <v>171</v>
      </c>
      <c r="E209" s="6"/>
      <c r="F209" s="51">
        <v>31495</v>
      </c>
      <c r="G209" s="12"/>
      <c r="H209" s="51">
        <v>26470</v>
      </c>
      <c r="I209" s="19"/>
      <c r="J209" s="3">
        <f t="shared" si="4"/>
        <v>-5025</v>
      </c>
      <c r="K209" s="3"/>
      <c r="L209" s="3"/>
      <c r="M209" s="6"/>
      <c r="N209" s="3"/>
      <c r="O209" s="6"/>
    </row>
    <row r="210" spans="2:15" ht="12.75">
      <c r="B210" s="6"/>
      <c r="C210" s="6"/>
      <c r="D210" s="6"/>
      <c r="E210" s="6"/>
      <c r="F210" s="3"/>
      <c r="G210" s="12"/>
      <c r="H210" s="3"/>
      <c r="I210" s="12"/>
      <c r="J210" s="3"/>
      <c r="K210" s="3"/>
      <c r="L210" s="6"/>
      <c r="M210" s="6"/>
      <c r="N210" s="6"/>
      <c r="O210" s="6"/>
    </row>
    <row r="211" spans="2:11" ht="12.75">
      <c r="B211" s="14" t="s">
        <v>135</v>
      </c>
      <c r="C211" s="15"/>
      <c r="D211" s="15"/>
      <c r="E211" s="15"/>
      <c r="F211" s="39">
        <f>SUM(F190:F209)</f>
        <v>2028108</v>
      </c>
      <c r="G211" s="39"/>
      <c r="H211" s="39">
        <f>SUM(H190:H209)</f>
        <v>1932761</v>
      </c>
      <c r="I211" s="39"/>
      <c r="J211" s="45">
        <f>SUM(J190:J209)</f>
        <v>-95347</v>
      </c>
      <c r="K211" s="3"/>
    </row>
    <row r="212" spans="2:11" ht="13.5" thickBot="1">
      <c r="B212" s="16"/>
      <c r="C212" s="16"/>
      <c r="D212" s="16"/>
      <c r="E212" s="16"/>
      <c r="F212" s="3"/>
      <c r="G212" s="26"/>
      <c r="H212" s="3"/>
      <c r="I212" s="19"/>
      <c r="J212" s="3"/>
      <c r="K212" s="3"/>
    </row>
    <row r="213" spans="2:15" ht="13.5" thickTop="1">
      <c r="B213" s="67" t="s">
        <v>138</v>
      </c>
      <c r="C213" s="68"/>
      <c r="D213" s="68"/>
      <c r="E213" s="68"/>
      <c r="F213" s="69"/>
      <c r="G213" s="69"/>
      <c r="H213" s="69"/>
      <c r="I213" s="70"/>
      <c r="J213" s="71"/>
      <c r="K213" s="3"/>
      <c r="L213" s="3"/>
      <c r="M213" s="16"/>
      <c r="N213" s="3"/>
      <c r="O213" s="6"/>
    </row>
    <row r="214" spans="2:15" ht="13.5" thickBot="1">
      <c r="B214" s="72" t="s">
        <v>139</v>
      </c>
      <c r="C214" s="73"/>
      <c r="D214" s="73"/>
      <c r="E214" s="73"/>
      <c r="F214" s="74">
        <f>F186-F211</f>
        <v>2064513</v>
      </c>
      <c r="G214" s="74"/>
      <c r="H214" s="74">
        <f>H186-H211</f>
        <v>3833442</v>
      </c>
      <c r="I214" s="74"/>
      <c r="J214" s="75">
        <f>J186-J211</f>
        <v>1768929</v>
      </c>
      <c r="K214" s="3"/>
      <c r="L214" s="3"/>
      <c r="M214" s="16"/>
      <c r="N214" s="3"/>
      <c r="O214" s="6"/>
    </row>
    <row r="215" spans="1:15" ht="13.5" thickTop="1">
      <c r="A215" s="52"/>
      <c r="B215" s="63"/>
      <c r="C215" s="63"/>
      <c r="D215" s="63"/>
      <c r="E215" s="63"/>
      <c r="F215" s="51"/>
      <c r="G215" s="51"/>
      <c r="H215" s="51"/>
      <c r="I215" s="51"/>
      <c r="J215" s="51"/>
      <c r="K215" s="3"/>
      <c r="L215" s="3"/>
      <c r="M215" s="16"/>
      <c r="N215" s="3"/>
      <c r="O215" s="6"/>
    </row>
    <row r="216" spans="2:15" ht="12.75">
      <c r="B216" s="16" t="s">
        <v>136</v>
      </c>
      <c r="C216" s="16" t="s">
        <v>137</v>
      </c>
      <c r="D216" s="16"/>
      <c r="E216" s="16"/>
      <c r="F216" s="35"/>
      <c r="G216" s="26"/>
      <c r="H216" s="35"/>
      <c r="I216" s="30"/>
      <c r="J216" s="3"/>
      <c r="K216" s="3"/>
      <c r="L216" s="3"/>
      <c r="M216" s="16"/>
      <c r="N216" s="3"/>
      <c r="O216" s="6"/>
    </row>
    <row r="217" spans="1:15" ht="12.75">
      <c r="A217" s="16"/>
      <c r="B217" s="16" t="s">
        <v>140</v>
      </c>
      <c r="C217" s="16" t="s">
        <v>141</v>
      </c>
      <c r="D217" s="16"/>
      <c r="E217" s="16"/>
      <c r="F217" s="35"/>
      <c r="G217" s="26"/>
      <c r="H217" s="35"/>
      <c r="I217" s="30"/>
      <c r="J217" s="3"/>
      <c r="K217" s="3"/>
      <c r="L217" s="3"/>
      <c r="M217" s="16"/>
      <c r="N217" s="3"/>
      <c r="O217" s="6"/>
    </row>
    <row r="218" spans="1:15" ht="12.75">
      <c r="A218" s="16"/>
      <c r="B218" s="16"/>
      <c r="C218" s="16" t="s">
        <v>142</v>
      </c>
      <c r="D218" s="16"/>
      <c r="E218" s="16"/>
      <c r="F218" s="35"/>
      <c r="G218" s="26"/>
      <c r="H218" s="35"/>
      <c r="I218" s="30"/>
      <c r="J218" s="3"/>
      <c r="K218" s="3"/>
      <c r="L218" s="3"/>
      <c r="M218" s="16"/>
      <c r="N218" s="3"/>
      <c r="O218" s="6"/>
    </row>
    <row r="219" spans="1:15" ht="12.75">
      <c r="A219" s="16"/>
      <c r="B219" s="6"/>
      <c r="C219" s="6" t="s">
        <v>7</v>
      </c>
      <c r="D219" s="6" t="s">
        <v>143</v>
      </c>
      <c r="E219" s="16"/>
      <c r="F219" s="51">
        <v>61037</v>
      </c>
      <c r="G219" s="12"/>
      <c r="H219" s="51">
        <f>50041+10888</f>
        <v>60929</v>
      </c>
      <c r="I219" s="30"/>
      <c r="J219" s="3">
        <f aca="true" t="shared" si="5" ref="J219:J229">-F219+H219</f>
        <v>-108</v>
      </c>
      <c r="K219" s="3"/>
      <c r="L219" s="3"/>
      <c r="M219" s="16"/>
      <c r="N219" s="3"/>
      <c r="O219" s="6"/>
    </row>
    <row r="220" spans="1:15" ht="12.75">
      <c r="A220" s="16"/>
      <c r="B220" s="6"/>
      <c r="C220" s="6" t="s">
        <v>16</v>
      </c>
      <c r="D220" s="6" t="s">
        <v>144</v>
      </c>
      <c r="E220" s="16"/>
      <c r="F220" s="51">
        <v>29953</v>
      </c>
      <c r="G220" s="12"/>
      <c r="H220" s="51">
        <v>76481</v>
      </c>
      <c r="I220" s="30"/>
      <c r="J220" s="3">
        <f t="shared" si="5"/>
        <v>46528</v>
      </c>
      <c r="K220" s="3"/>
      <c r="L220" s="3"/>
      <c r="M220" s="16"/>
      <c r="N220" s="3"/>
      <c r="O220" s="6"/>
    </row>
    <row r="221" spans="1:15" ht="12" customHeight="1">
      <c r="A221" s="16"/>
      <c r="B221" s="6"/>
      <c r="C221" s="6"/>
      <c r="D221" s="6"/>
      <c r="E221" s="16"/>
      <c r="F221" s="51"/>
      <c r="G221" s="12"/>
      <c r="H221" s="51"/>
      <c r="I221" s="30"/>
      <c r="J221" s="3"/>
      <c r="K221" s="3"/>
      <c r="L221" s="3"/>
      <c r="M221" s="16"/>
      <c r="N221" s="3"/>
      <c r="O221" s="6"/>
    </row>
    <row r="222" spans="1:15" ht="12.75">
      <c r="A222" s="16"/>
      <c r="B222" s="6"/>
      <c r="C222" s="6"/>
      <c r="D222" s="6"/>
      <c r="E222" s="16"/>
      <c r="F222" s="37" t="s">
        <v>195</v>
      </c>
      <c r="G222" s="1"/>
      <c r="H222" s="37" t="s">
        <v>196</v>
      </c>
      <c r="I222" s="28"/>
      <c r="J222" s="44" t="s">
        <v>39</v>
      </c>
      <c r="K222" s="3"/>
      <c r="L222" s="3"/>
      <c r="M222" s="16"/>
      <c r="N222" s="3"/>
      <c r="O222" s="6"/>
    </row>
    <row r="223" spans="1:15" ht="12.75">
      <c r="A223" s="16"/>
      <c r="B223" s="6"/>
      <c r="C223" s="6"/>
      <c r="D223" s="6"/>
      <c r="E223" s="16"/>
      <c r="F223" s="44" t="s">
        <v>40</v>
      </c>
      <c r="G223" s="34"/>
      <c r="H223" s="44" t="s">
        <v>40</v>
      </c>
      <c r="I223" s="29"/>
      <c r="J223" s="44"/>
      <c r="K223" s="3"/>
      <c r="L223" s="3"/>
      <c r="M223" s="16"/>
      <c r="N223" s="3"/>
      <c r="O223" s="6"/>
    </row>
    <row r="224" spans="1:15" ht="12.75">
      <c r="A224" s="16"/>
      <c r="B224" s="6"/>
      <c r="C224" s="6"/>
      <c r="D224" s="6"/>
      <c r="E224" s="16"/>
      <c r="F224" s="51"/>
      <c r="G224" s="12"/>
      <c r="H224" s="51"/>
      <c r="I224" s="30"/>
      <c r="J224" s="3"/>
      <c r="K224" s="3"/>
      <c r="L224" s="3"/>
      <c r="M224" s="16"/>
      <c r="N224" s="3"/>
      <c r="O224" s="6"/>
    </row>
    <row r="225" spans="1:15" ht="12.75">
      <c r="A225" s="16"/>
      <c r="B225" s="6"/>
      <c r="C225" s="6"/>
      <c r="D225" s="6"/>
      <c r="E225" s="16"/>
      <c r="F225" s="51"/>
      <c r="G225" s="12"/>
      <c r="H225" s="51"/>
      <c r="I225" s="30"/>
      <c r="J225" s="3"/>
      <c r="K225" s="3"/>
      <c r="L225" s="3"/>
      <c r="M225" s="16"/>
      <c r="N225" s="3"/>
      <c r="O225" s="6"/>
    </row>
    <row r="226" spans="1:15" ht="12.75">
      <c r="A226" s="16"/>
      <c r="B226" s="6"/>
      <c r="C226" s="6" t="s">
        <v>8</v>
      </c>
      <c r="D226" s="6" t="s">
        <v>145</v>
      </c>
      <c r="E226" s="16"/>
      <c r="F226" s="51">
        <v>30211</v>
      </c>
      <c r="G226" s="12"/>
      <c r="H226" s="51">
        <v>57826</v>
      </c>
      <c r="I226" s="30"/>
      <c r="J226" s="3">
        <f t="shared" si="5"/>
        <v>27615</v>
      </c>
      <c r="K226" s="3"/>
      <c r="L226" s="3"/>
      <c r="M226" s="16"/>
      <c r="N226" s="3"/>
      <c r="O226" s="6"/>
    </row>
    <row r="227" spans="1:15" ht="12.75">
      <c r="A227" s="16"/>
      <c r="B227" s="6"/>
      <c r="C227" s="6" t="s">
        <v>17</v>
      </c>
      <c r="D227" s="6" t="s">
        <v>172</v>
      </c>
      <c r="E227" s="16"/>
      <c r="F227" s="3">
        <v>0</v>
      </c>
      <c r="G227" s="12"/>
      <c r="H227" s="3">
        <v>15453</v>
      </c>
      <c r="I227" s="30"/>
      <c r="J227" s="3">
        <f t="shared" si="5"/>
        <v>15453</v>
      </c>
      <c r="K227" s="3"/>
      <c r="L227" s="3"/>
      <c r="M227" s="16"/>
      <c r="N227" s="3"/>
      <c r="O227" s="6"/>
    </row>
    <row r="228" spans="1:15" ht="12.75">
      <c r="A228" s="16"/>
      <c r="B228" s="6"/>
      <c r="C228" s="6" t="s">
        <v>18</v>
      </c>
      <c r="D228" s="6" t="s">
        <v>173</v>
      </c>
      <c r="E228" s="16"/>
      <c r="F228" s="3">
        <v>0</v>
      </c>
      <c r="G228" s="12"/>
      <c r="H228" s="3">
        <v>0</v>
      </c>
      <c r="I228" s="30"/>
      <c r="J228" s="3">
        <f t="shared" si="5"/>
        <v>0</v>
      </c>
      <c r="K228" s="3"/>
      <c r="L228" s="3"/>
      <c r="M228" s="16"/>
      <c r="N228" s="12"/>
      <c r="O228" s="6"/>
    </row>
    <row r="229" spans="1:15" ht="12.75">
      <c r="A229" s="16"/>
      <c r="B229" s="6"/>
      <c r="C229" s="6" t="s">
        <v>169</v>
      </c>
      <c r="D229" s="6" t="s">
        <v>174</v>
      </c>
      <c r="E229" s="16"/>
      <c r="F229" s="3">
        <v>0</v>
      </c>
      <c r="G229" s="12"/>
      <c r="H229" s="3">
        <v>242408</v>
      </c>
      <c r="I229" s="30"/>
      <c r="J229" s="3">
        <f t="shared" si="5"/>
        <v>242408</v>
      </c>
      <c r="K229" s="3"/>
      <c r="L229" s="3"/>
      <c r="M229" s="16"/>
      <c r="N229" s="12"/>
      <c r="O229" s="6"/>
    </row>
    <row r="230" spans="1:15" ht="12.75">
      <c r="A230" s="16"/>
      <c r="B230" s="6"/>
      <c r="C230" s="6"/>
      <c r="D230" s="6"/>
      <c r="E230" s="16"/>
      <c r="F230" s="3"/>
      <c r="G230" s="12"/>
      <c r="H230" s="3"/>
      <c r="I230" s="30"/>
      <c r="J230" s="3"/>
      <c r="K230" s="3"/>
      <c r="L230" s="3"/>
      <c r="M230" s="16"/>
      <c r="N230" s="12"/>
      <c r="O230" s="6"/>
    </row>
    <row r="231" spans="1:15" ht="12.75">
      <c r="A231" s="16"/>
      <c r="B231" s="14" t="s">
        <v>146</v>
      </c>
      <c r="C231" s="15"/>
      <c r="D231" s="15"/>
      <c r="E231" s="15"/>
      <c r="F231" s="39">
        <f>SUM(F219:F230)</f>
        <v>121201</v>
      </c>
      <c r="G231" s="39"/>
      <c r="H231" s="39">
        <f>SUM(H219:H230)</f>
        <v>453097</v>
      </c>
      <c r="I231" s="39"/>
      <c r="J231" s="45">
        <f>SUM(J219:J230)</f>
        <v>331896</v>
      </c>
      <c r="K231" s="3"/>
      <c r="L231" s="3"/>
      <c r="M231" s="16"/>
      <c r="N231" s="12"/>
      <c r="O231" s="6"/>
    </row>
    <row r="232" spans="1:15" ht="12.75">
      <c r="A232" s="16"/>
      <c r="B232" s="16"/>
      <c r="C232" s="16"/>
      <c r="D232" s="16"/>
      <c r="E232" s="16"/>
      <c r="F232" s="3"/>
      <c r="G232" s="3"/>
      <c r="H232" s="3"/>
      <c r="I232" s="3"/>
      <c r="J232" s="3"/>
      <c r="K232" s="3"/>
      <c r="L232" s="3"/>
      <c r="M232" s="16"/>
      <c r="N232" s="3"/>
      <c r="O232" s="6"/>
    </row>
    <row r="233" spans="2:15" ht="12.75">
      <c r="B233" s="16" t="s">
        <v>147</v>
      </c>
      <c r="C233" s="18" t="s">
        <v>148</v>
      </c>
      <c r="D233" s="6"/>
      <c r="E233" s="6"/>
      <c r="F233" s="3"/>
      <c r="G233" s="12"/>
      <c r="H233" s="3"/>
      <c r="I233" s="19"/>
      <c r="J233" s="3"/>
      <c r="K233" s="3"/>
      <c r="L233" s="3"/>
      <c r="M233" s="16"/>
      <c r="N233" s="3"/>
      <c r="O233" s="6"/>
    </row>
    <row r="234" spans="2:15" ht="12.75">
      <c r="B234" s="6"/>
      <c r="C234" s="16" t="s">
        <v>149</v>
      </c>
      <c r="D234" s="6"/>
      <c r="E234" s="6"/>
      <c r="F234" s="51">
        <v>0</v>
      </c>
      <c r="G234" s="12"/>
      <c r="H234" s="51">
        <f>129631+102535+64414</f>
        <v>296580</v>
      </c>
      <c r="I234" s="12"/>
      <c r="J234" s="3">
        <f>-F234+H234</f>
        <v>296580</v>
      </c>
      <c r="K234" s="3"/>
      <c r="L234" s="3"/>
      <c r="M234" s="16"/>
      <c r="N234" s="3"/>
      <c r="O234" s="6"/>
    </row>
    <row r="235" spans="2:15" ht="12.75">
      <c r="B235" s="16"/>
      <c r="C235" s="16"/>
      <c r="D235" s="16"/>
      <c r="E235" s="16"/>
      <c r="F235" s="3"/>
      <c r="G235" s="26"/>
      <c r="H235" s="3"/>
      <c r="I235" s="19"/>
      <c r="J235" s="3"/>
      <c r="K235" s="3"/>
      <c r="L235" s="3"/>
      <c r="M235" s="16"/>
      <c r="N235" s="3"/>
      <c r="O235" s="6"/>
    </row>
    <row r="236" spans="2:15" ht="12.75">
      <c r="B236" s="16" t="s">
        <v>150</v>
      </c>
      <c r="C236" s="16" t="s">
        <v>151</v>
      </c>
      <c r="D236" s="16"/>
      <c r="E236" s="6"/>
      <c r="F236" s="3"/>
      <c r="G236" s="12"/>
      <c r="H236" s="3"/>
      <c r="I236" s="19"/>
      <c r="J236" s="3"/>
      <c r="K236" s="3"/>
      <c r="L236" s="3"/>
      <c r="M236" s="6"/>
      <c r="N236" s="3"/>
      <c r="O236" s="6"/>
    </row>
    <row r="237" spans="2:15" ht="12.75">
      <c r="B237" s="16"/>
      <c r="C237" s="16" t="s">
        <v>152</v>
      </c>
      <c r="D237" s="16"/>
      <c r="E237" s="6"/>
      <c r="F237" s="5"/>
      <c r="G237" s="3"/>
      <c r="H237" s="5"/>
      <c r="I237" s="6"/>
      <c r="J237" s="5"/>
      <c r="K237" s="3"/>
      <c r="L237" s="3"/>
      <c r="M237" s="6"/>
      <c r="N237" s="3"/>
      <c r="O237" s="6"/>
    </row>
    <row r="238" spans="2:15" ht="12.75">
      <c r="B238" s="16"/>
      <c r="C238" s="6" t="s">
        <v>7</v>
      </c>
      <c r="D238" s="6" t="s">
        <v>180</v>
      </c>
      <c r="E238" s="6"/>
      <c r="F238" s="51">
        <f>1920003+2869+10444</f>
        <v>1933316</v>
      </c>
      <c r="G238" s="3"/>
      <c r="H238" s="51">
        <f>3190325-296580</f>
        <v>2893745</v>
      </c>
      <c r="I238" s="6"/>
      <c r="J238" s="3">
        <f>-F238+H238</f>
        <v>960429</v>
      </c>
      <c r="K238" s="3"/>
      <c r="L238" s="3"/>
      <c r="M238" s="6"/>
      <c r="N238" s="3"/>
      <c r="O238" s="6"/>
    </row>
    <row r="239" spans="2:15" ht="12.75">
      <c r="B239" s="16"/>
      <c r="C239" s="6" t="s">
        <v>16</v>
      </c>
      <c r="D239" s="6" t="s">
        <v>175</v>
      </c>
      <c r="E239" s="16"/>
      <c r="F239" s="51">
        <v>0</v>
      </c>
      <c r="G239" s="12"/>
      <c r="H239" s="51">
        <v>0</v>
      </c>
      <c r="I239" s="30"/>
      <c r="J239" s="3">
        <f>-F239+H239</f>
        <v>0</v>
      </c>
      <c r="K239" s="3"/>
      <c r="L239" s="3"/>
      <c r="M239" s="6"/>
      <c r="N239" s="3"/>
      <c r="O239" s="6"/>
    </row>
    <row r="240" spans="2:15" ht="12.75">
      <c r="B240" s="16"/>
      <c r="C240" s="6"/>
      <c r="D240" s="6"/>
      <c r="E240" s="6"/>
      <c r="F240" s="3"/>
      <c r="G240" s="12"/>
      <c r="H240" s="3"/>
      <c r="I240" s="12"/>
      <c r="J240" s="3"/>
      <c r="K240" s="3"/>
      <c r="L240" s="3"/>
      <c r="M240" s="6"/>
      <c r="N240" s="3"/>
      <c r="O240" s="6"/>
    </row>
    <row r="241" spans="2:15" ht="12.75">
      <c r="B241" s="14" t="s">
        <v>153</v>
      </c>
      <c r="C241" s="15"/>
      <c r="D241" s="15"/>
      <c r="E241" s="15"/>
      <c r="F241" s="39">
        <f>F231+F234+F238+F239+F2243</f>
        <v>2054517</v>
      </c>
      <c r="G241" s="39"/>
      <c r="H241" s="39">
        <f>H231+H234+H238+H239+H2243</f>
        <v>3643422</v>
      </c>
      <c r="I241" s="39"/>
      <c r="J241" s="45">
        <f>J231+J234+J238+J239+J2243</f>
        <v>1588905</v>
      </c>
      <c r="K241" s="3"/>
      <c r="L241" s="3"/>
      <c r="M241" s="6"/>
      <c r="N241" s="3"/>
      <c r="O241" s="6"/>
    </row>
    <row r="242" spans="2:15" ht="12.75">
      <c r="B242" s="16"/>
      <c r="C242" s="6"/>
      <c r="D242" s="6"/>
      <c r="E242" s="6"/>
      <c r="F242" s="3"/>
      <c r="G242" s="12"/>
      <c r="H242" s="3"/>
      <c r="I242" s="12"/>
      <c r="J242" s="3"/>
      <c r="K242" s="3"/>
      <c r="L242" s="3"/>
      <c r="M242" s="6"/>
      <c r="N242" s="3"/>
      <c r="O242" s="6"/>
    </row>
    <row r="243" spans="2:15" ht="12.75">
      <c r="B243" s="14" t="s">
        <v>154</v>
      </c>
      <c r="C243" s="15"/>
      <c r="D243" s="15"/>
      <c r="E243" s="15"/>
      <c r="F243" s="39">
        <f>F211+F241</f>
        <v>4082625</v>
      </c>
      <c r="G243" s="39"/>
      <c r="H243" s="39">
        <f>H211+H241</f>
        <v>5576183</v>
      </c>
      <c r="I243" s="39"/>
      <c r="J243" s="45">
        <f>J211+J241</f>
        <v>1493558</v>
      </c>
      <c r="K243" s="3"/>
      <c r="L243" s="3"/>
      <c r="M243" s="6"/>
      <c r="N243" s="3"/>
      <c r="O243" s="6"/>
    </row>
    <row r="244" spans="2:15" ht="13.5" thickBot="1">
      <c r="B244" s="16"/>
      <c r="C244" s="16"/>
      <c r="D244" s="16"/>
      <c r="E244" s="16"/>
      <c r="F244" s="3"/>
      <c r="G244" s="3"/>
      <c r="H244" s="3"/>
      <c r="I244" s="3"/>
      <c r="J244" s="3"/>
      <c r="K244" s="3"/>
      <c r="L244" s="3"/>
      <c r="M244" s="6"/>
      <c r="N244" s="3"/>
      <c r="O244" s="6"/>
    </row>
    <row r="245" spans="2:15" ht="14.25" thickBot="1" thickTop="1">
      <c r="B245" s="21" t="s">
        <v>155</v>
      </c>
      <c r="C245" s="60"/>
      <c r="D245" s="60"/>
      <c r="E245" s="60"/>
      <c r="F245" s="41">
        <f>F186-F243</f>
        <v>9996</v>
      </c>
      <c r="G245" s="41"/>
      <c r="H245" s="41">
        <f>H186-H243</f>
        <v>190020</v>
      </c>
      <c r="I245" s="41"/>
      <c r="J245" s="46">
        <f>J186-J243</f>
        <v>180024</v>
      </c>
      <c r="K245" s="3"/>
      <c r="L245" s="3"/>
      <c r="M245" s="6"/>
      <c r="N245" s="3"/>
      <c r="O245" s="6"/>
    </row>
    <row r="246" spans="2:15" ht="13.5" thickTop="1">
      <c r="B246" s="16"/>
      <c r="C246" s="16"/>
      <c r="D246" s="16"/>
      <c r="E246" s="16"/>
      <c r="F246" s="3"/>
      <c r="G246" s="3"/>
      <c r="H246" s="3"/>
      <c r="I246" s="3"/>
      <c r="J246" s="3"/>
      <c r="K246" s="3"/>
      <c r="L246" s="3"/>
      <c r="M246" s="6"/>
      <c r="N246" s="3"/>
      <c r="O246" s="6"/>
    </row>
    <row r="247" spans="1:15" ht="12.75">
      <c r="A247" s="16" t="s">
        <v>5</v>
      </c>
      <c r="B247" s="16" t="s">
        <v>63</v>
      </c>
      <c r="C247" s="16"/>
      <c r="D247" s="16"/>
      <c r="E247" s="16"/>
      <c r="F247" s="3"/>
      <c r="G247" s="26"/>
      <c r="H247" s="3"/>
      <c r="I247" s="19"/>
      <c r="J247" s="3"/>
      <c r="K247" s="3"/>
      <c r="L247" s="16"/>
      <c r="M247" s="16"/>
      <c r="N247" s="3"/>
      <c r="O247" s="6"/>
    </row>
    <row r="248" spans="2:15" ht="12.75">
      <c r="B248" s="6"/>
      <c r="C248" s="6"/>
      <c r="D248" s="6"/>
      <c r="E248" s="6"/>
      <c r="F248" s="3"/>
      <c r="G248" s="12"/>
      <c r="H248" s="3"/>
      <c r="I248" s="19"/>
      <c r="J248" s="3"/>
      <c r="K248" s="3"/>
      <c r="L248" s="6"/>
      <c r="M248" s="6"/>
      <c r="N248" s="3"/>
      <c r="O248" s="6"/>
    </row>
    <row r="249" spans="2:15" ht="12.75">
      <c r="B249" s="6"/>
      <c r="C249" s="6" t="s">
        <v>7</v>
      </c>
      <c r="D249" s="6" t="s">
        <v>64</v>
      </c>
      <c r="E249" s="23"/>
      <c r="F249" s="3">
        <v>160</v>
      </c>
      <c r="G249" s="12"/>
      <c r="H249" s="3">
        <v>232</v>
      </c>
      <c r="I249" s="19"/>
      <c r="J249" s="3">
        <f>-F249+H249</f>
        <v>72</v>
      </c>
      <c r="K249" s="3"/>
      <c r="L249" s="6"/>
      <c r="M249" s="6"/>
      <c r="N249" s="3"/>
      <c r="O249" s="6"/>
    </row>
    <row r="250" spans="2:15" ht="12.75">
      <c r="B250" s="6"/>
      <c r="C250" s="6" t="s">
        <v>16</v>
      </c>
      <c r="D250" s="6" t="s">
        <v>65</v>
      </c>
      <c r="E250" s="23"/>
      <c r="F250" s="3">
        <f>160+1</f>
        <v>161</v>
      </c>
      <c r="G250" s="12"/>
      <c r="H250" s="3">
        <v>44</v>
      </c>
      <c r="I250" s="19"/>
      <c r="J250" s="3">
        <f>-F250+H250</f>
        <v>-117</v>
      </c>
      <c r="K250" s="3"/>
      <c r="L250" s="6"/>
      <c r="M250" s="6"/>
      <c r="N250" s="3"/>
      <c r="O250" s="6"/>
    </row>
    <row r="251" spans="2:15" ht="13.5" thickBot="1">
      <c r="B251" s="6"/>
      <c r="C251" s="6"/>
      <c r="D251" s="6"/>
      <c r="E251" s="6"/>
      <c r="F251" s="3"/>
      <c r="G251" s="12"/>
      <c r="H251" s="3"/>
      <c r="I251" s="19"/>
      <c r="J251" s="3"/>
      <c r="K251" s="3"/>
      <c r="L251" s="6"/>
      <c r="M251" s="6"/>
      <c r="N251" s="3"/>
      <c r="O251" s="6"/>
    </row>
    <row r="252" spans="2:15" ht="14.25" thickBot="1" thickTop="1">
      <c r="B252" s="21" t="s">
        <v>156</v>
      </c>
      <c r="C252" s="22"/>
      <c r="D252" s="22"/>
      <c r="E252" s="22"/>
      <c r="F252" s="41">
        <f>+F249-F250</f>
        <v>-1</v>
      </c>
      <c r="G252" s="41"/>
      <c r="H252" s="41">
        <f>+H249-H250</f>
        <v>188</v>
      </c>
      <c r="I252" s="41"/>
      <c r="J252" s="46">
        <f>+J249-J250</f>
        <v>189</v>
      </c>
      <c r="K252" s="3"/>
      <c r="L252" s="6"/>
      <c r="M252" s="6"/>
      <c r="N252" s="3"/>
      <c r="O252" s="6"/>
    </row>
    <row r="253" spans="2:15" ht="13.5" thickTop="1">
      <c r="B253" s="6"/>
      <c r="C253" s="6"/>
      <c r="D253" s="6"/>
      <c r="E253" s="6"/>
      <c r="F253" s="3"/>
      <c r="G253" s="12"/>
      <c r="H253" s="3"/>
      <c r="I253" s="19"/>
      <c r="J253" s="3"/>
      <c r="K253" s="3"/>
      <c r="L253" s="6"/>
      <c r="M253" s="6"/>
      <c r="N253" s="3"/>
      <c r="O253" s="6"/>
    </row>
    <row r="254" spans="1:15" ht="12.75">
      <c r="A254" s="16" t="s">
        <v>9</v>
      </c>
      <c r="B254" s="16" t="s">
        <v>66</v>
      </c>
      <c r="C254" s="16"/>
      <c r="D254" s="16"/>
      <c r="E254" s="16"/>
      <c r="F254" s="3"/>
      <c r="G254" s="12"/>
      <c r="H254" s="3"/>
      <c r="I254" s="19"/>
      <c r="J254" s="3"/>
      <c r="K254" s="3"/>
      <c r="L254" s="6"/>
      <c r="M254" s="6"/>
      <c r="N254" s="3"/>
      <c r="O254" s="6"/>
    </row>
    <row r="255" spans="2:15" ht="12.75">
      <c r="B255" s="6"/>
      <c r="C255" s="6"/>
      <c r="D255" s="6"/>
      <c r="E255" s="6"/>
      <c r="F255" s="3"/>
      <c r="G255" s="12"/>
      <c r="H255" s="3"/>
      <c r="I255" s="19"/>
      <c r="J255" s="3"/>
      <c r="K255" s="3"/>
      <c r="L255" s="6"/>
      <c r="M255" s="6"/>
      <c r="N255" s="3"/>
      <c r="O255" s="6"/>
    </row>
    <row r="256" spans="2:15" ht="12.75">
      <c r="B256" s="6"/>
      <c r="C256" s="6" t="s">
        <v>7</v>
      </c>
      <c r="D256" s="6" t="s">
        <v>67</v>
      </c>
      <c r="E256" s="6"/>
      <c r="F256" s="3"/>
      <c r="G256" s="12"/>
      <c r="H256" s="51"/>
      <c r="I256" s="19"/>
      <c r="J256" s="3"/>
      <c r="K256" s="3"/>
      <c r="L256" s="6"/>
      <c r="M256" s="6"/>
      <c r="N256" s="3"/>
      <c r="O256" s="6"/>
    </row>
    <row r="257" spans="2:15" ht="12.75">
      <c r="B257" s="6"/>
      <c r="C257" s="66" t="s">
        <v>43</v>
      </c>
      <c r="D257" s="6" t="s">
        <v>69</v>
      </c>
      <c r="E257" s="6"/>
      <c r="F257" s="51">
        <f>55844+207273</f>
        <v>263117</v>
      </c>
      <c r="G257" s="12"/>
      <c r="H257" s="51">
        <v>171834</v>
      </c>
      <c r="I257" s="19"/>
      <c r="J257" s="3">
        <f>-F257+H257</f>
        <v>-91283</v>
      </c>
      <c r="K257" s="3"/>
      <c r="L257" s="3"/>
      <c r="M257" s="6"/>
      <c r="N257" s="3"/>
      <c r="O257" s="6"/>
    </row>
    <row r="258" spans="2:15" ht="12.75">
      <c r="B258" s="6"/>
      <c r="C258" s="83" t="s">
        <v>45</v>
      </c>
      <c r="D258" s="52" t="s">
        <v>182</v>
      </c>
      <c r="E258" s="52"/>
      <c r="F258" s="51">
        <v>53</v>
      </c>
      <c r="G258" s="49"/>
      <c r="H258" s="51">
        <v>0</v>
      </c>
      <c r="I258" s="49"/>
      <c r="J258" s="51">
        <f>-F258+H258</f>
        <v>-53</v>
      </c>
      <c r="K258" s="51"/>
      <c r="L258" s="51"/>
      <c r="M258" s="6"/>
      <c r="N258" s="3"/>
      <c r="O258" s="6"/>
    </row>
    <row r="259" spans="2:15" ht="12.75">
      <c r="B259" s="6"/>
      <c r="C259" s="83" t="s">
        <v>46</v>
      </c>
      <c r="D259" s="52" t="s">
        <v>183</v>
      </c>
      <c r="E259" s="52"/>
      <c r="F259" s="51">
        <v>0</v>
      </c>
      <c r="G259" s="49"/>
      <c r="H259" s="51">
        <v>0</v>
      </c>
      <c r="I259" s="49"/>
      <c r="J259" s="51">
        <f>-F259+H259</f>
        <v>0</v>
      </c>
      <c r="K259" s="51"/>
      <c r="L259" s="51"/>
      <c r="M259" s="6"/>
      <c r="N259" s="3"/>
      <c r="O259" s="6"/>
    </row>
    <row r="260" spans="2:15" ht="12.75">
      <c r="B260" s="6"/>
      <c r="C260" s="83" t="s">
        <v>47</v>
      </c>
      <c r="D260" s="52" t="s">
        <v>193</v>
      </c>
      <c r="E260" s="52"/>
      <c r="F260" s="51">
        <v>0</v>
      </c>
      <c r="G260" s="49"/>
      <c r="H260" s="51">
        <v>0</v>
      </c>
      <c r="I260" s="49"/>
      <c r="J260" s="51">
        <f>-F260+H260</f>
        <v>0</v>
      </c>
      <c r="K260" s="51"/>
      <c r="L260" s="51"/>
      <c r="M260" s="6"/>
      <c r="N260" s="3"/>
      <c r="O260" s="6"/>
    </row>
    <row r="261" spans="2:15" ht="12.75">
      <c r="B261" s="6"/>
      <c r="C261" s="6" t="s">
        <v>16</v>
      </c>
      <c r="D261" s="6" t="s">
        <v>68</v>
      </c>
      <c r="E261" s="6"/>
      <c r="F261" s="51"/>
      <c r="G261" s="12"/>
      <c r="H261" s="51"/>
      <c r="I261" s="19"/>
      <c r="J261" s="3"/>
      <c r="K261" s="3"/>
      <c r="L261" s="3"/>
      <c r="M261" s="6"/>
      <c r="N261" s="3"/>
      <c r="O261" s="6"/>
    </row>
    <row r="262" spans="2:15" ht="12.75">
      <c r="B262" s="6"/>
      <c r="C262" s="66" t="s">
        <v>43</v>
      </c>
      <c r="D262" s="6" t="s">
        <v>70</v>
      </c>
      <c r="E262" s="6"/>
      <c r="F262" s="51">
        <f>127295+2951</f>
        <v>130246</v>
      </c>
      <c r="G262" s="12"/>
      <c r="H262" s="51">
        <v>122278</v>
      </c>
      <c r="I262" s="19"/>
      <c r="J262" s="3">
        <f>-F262+H262</f>
        <v>-7968</v>
      </c>
      <c r="K262" s="3"/>
      <c r="L262" s="3"/>
      <c r="M262" s="23"/>
      <c r="N262" s="3"/>
      <c r="O262" s="6"/>
    </row>
    <row r="263" spans="2:15" ht="12.75">
      <c r="B263" s="6"/>
      <c r="C263" s="66" t="s">
        <v>45</v>
      </c>
      <c r="D263" s="6" t="s">
        <v>184</v>
      </c>
      <c r="E263" s="6"/>
      <c r="F263" s="51">
        <v>0</v>
      </c>
      <c r="G263" s="12"/>
      <c r="H263" s="51">
        <v>0</v>
      </c>
      <c r="I263" s="19"/>
      <c r="J263" s="3">
        <f>-F263+H263</f>
        <v>0</v>
      </c>
      <c r="K263" s="3"/>
      <c r="L263" s="3"/>
      <c r="M263" s="23"/>
      <c r="N263" s="3"/>
      <c r="O263" s="6"/>
    </row>
    <row r="264" spans="2:15" ht="12.75">
      <c r="B264" s="6"/>
      <c r="C264" s="66" t="s">
        <v>46</v>
      </c>
      <c r="D264" s="6" t="s">
        <v>194</v>
      </c>
      <c r="E264" s="6"/>
      <c r="F264" s="51">
        <v>0</v>
      </c>
      <c r="G264" s="12"/>
      <c r="H264" s="51">
        <v>0</v>
      </c>
      <c r="I264" s="19"/>
      <c r="J264" s="3">
        <f>-F264+H264</f>
        <v>0</v>
      </c>
      <c r="K264" s="3"/>
      <c r="L264" s="3"/>
      <c r="M264" s="23"/>
      <c r="N264" s="3"/>
      <c r="O264" s="6"/>
    </row>
    <row r="265" spans="2:15" ht="13.5" thickBot="1">
      <c r="B265" s="6"/>
      <c r="C265" s="6"/>
      <c r="D265" s="6"/>
      <c r="E265" s="6"/>
      <c r="F265" s="3"/>
      <c r="G265" s="12"/>
      <c r="H265" s="3"/>
      <c r="I265" s="19"/>
      <c r="J265" s="3"/>
      <c r="K265" s="3"/>
      <c r="L265" s="3"/>
      <c r="M265" s="6"/>
      <c r="N265" s="3"/>
      <c r="O265" s="6"/>
    </row>
    <row r="266" spans="2:15" ht="14.25" thickBot="1" thickTop="1">
      <c r="B266" s="21" t="s">
        <v>157</v>
      </c>
      <c r="C266" s="22"/>
      <c r="D266" s="22"/>
      <c r="E266" s="22"/>
      <c r="F266" s="41">
        <f>F257+F258+F259+F260-F262-F263-F264</f>
        <v>132924</v>
      </c>
      <c r="G266" s="41"/>
      <c r="H266" s="41">
        <f>H257+H258+H259+H260-H262-H263-H264</f>
        <v>49556</v>
      </c>
      <c r="I266" s="41"/>
      <c r="J266" s="46">
        <f>J257+J258+J259+J260-J262-J263-J264</f>
        <v>-83368</v>
      </c>
      <c r="K266" s="3"/>
      <c r="L266" s="3"/>
      <c r="M266" s="6"/>
      <c r="N266" s="3"/>
      <c r="O266" s="6"/>
    </row>
    <row r="267" spans="2:15" ht="13.5" thickTop="1">
      <c r="B267" s="6"/>
      <c r="C267" s="6"/>
      <c r="D267" s="6"/>
      <c r="E267" s="6"/>
      <c r="F267" s="3"/>
      <c r="G267" s="12"/>
      <c r="H267" s="3"/>
      <c r="I267" s="19"/>
      <c r="J267" s="3"/>
      <c r="K267" s="3"/>
      <c r="L267" s="6"/>
      <c r="M267" s="6"/>
      <c r="N267" s="3"/>
      <c r="O267" s="6"/>
    </row>
    <row r="268" spans="1:15" ht="12.75">
      <c r="A268" s="16" t="s">
        <v>13</v>
      </c>
      <c r="B268" s="16" t="s">
        <v>158</v>
      </c>
      <c r="C268" s="16"/>
      <c r="D268" s="23"/>
      <c r="E268" s="23"/>
      <c r="F268" s="3"/>
      <c r="G268" s="12"/>
      <c r="H268" s="3"/>
      <c r="I268" s="12"/>
      <c r="J268" s="3"/>
      <c r="K268" s="3"/>
      <c r="L268" s="6"/>
      <c r="M268" s="6"/>
      <c r="N268" s="6"/>
      <c r="O268" s="6"/>
    </row>
    <row r="269" spans="1:15" ht="12.75">
      <c r="A269" s="16"/>
      <c r="B269" s="16"/>
      <c r="C269" s="16"/>
      <c r="D269" s="23"/>
      <c r="E269" s="23"/>
      <c r="F269" s="3"/>
      <c r="G269" s="12"/>
      <c r="H269" s="3"/>
      <c r="I269" s="12"/>
      <c r="J269" s="3"/>
      <c r="K269" s="3"/>
      <c r="L269" s="6"/>
      <c r="M269" s="6"/>
      <c r="N269" s="6"/>
      <c r="O269" s="6"/>
    </row>
    <row r="270" spans="2:15" ht="12.75">
      <c r="B270" s="6"/>
      <c r="C270" s="6" t="s">
        <v>7</v>
      </c>
      <c r="D270" s="6" t="s">
        <v>71</v>
      </c>
      <c r="E270" s="6"/>
      <c r="F270" s="3">
        <v>0</v>
      </c>
      <c r="G270" s="32"/>
      <c r="H270" s="3">
        <v>0</v>
      </c>
      <c r="I270" s="19"/>
      <c r="J270" s="3">
        <f>-F270+H270</f>
        <v>0</v>
      </c>
      <c r="K270" s="3"/>
      <c r="L270" s="23"/>
      <c r="M270" s="23"/>
      <c r="N270" s="3"/>
      <c r="O270" s="6"/>
    </row>
    <row r="271" spans="2:15" ht="12.75">
      <c r="B271" s="6"/>
      <c r="C271" s="6" t="s">
        <v>16</v>
      </c>
      <c r="D271" s="6" t="s">
        <v>72</v>
      </c>
      <c r="E271" s="6"/>
      <c r="F271" s="51">
        <v>0</v>
      </c>
      <c r="G271" s="77"/>
      <c r="H271" s="51">
        <v>0</v>
      </c>
      <c r="I271" s="19"/>
      <c r="J271" s="3">
        <f>-F271+H271</f>
        <v>0</v>
      </c>
      <c r="K271" s="3"/>
      <c r="L271" s="3"/>
      <c r="M271" s="23"/>
      <c r="N271" s="3"/>
      <c r="O271" s="6"/>
    </row>
    <row r="272" spans="2:15" ht="13.5" thickBot="1">
      <c r="B272" s="6"/>
      <c r="C272" s="6"/>
      <c r="D272" s="23"/>
      <c r="E272" s="23"/>
      <c r="F272" s="3"/>
      <c r="G272" s="12"/>
      <c r="H272" s="3"/>
      <c r="I272" s="19"/>
      <c r="J272" s="3"/>
      <c r="K272" s="3"/>
      <c r="L272" s="3"/>
      <c r="M272" s="23"/>
      <c r="N272" s="3"/>
      <c r="O272" s="6"/>
    </row>
    <row r="273" spans="2:15" ht="14.25" thickBot="1" thickTop="1">
      <c r="B273" s="21" t="s">
        <v>159</v>
      </c>
      <c r="C273" s="22"/>
      <c r="D273" s="22"/>
      <c r="E273" s="22"/>
      <c r="F273" s="41">
        <f>F270-F271</f>
        <v>0</v>
      </c>
      <c r="G273" s="41"/>
      <c r="H273" s="41">
        <f>H270-H271</f>
        <v>0</v>
      </c>
      <c r="I273" s="41"/>
      <c r="J273" s="46">
        <f>J270-J271</f>
        <v>0</v>
      </c>
      <c r="K273" s="3"/>
      <c r="L273" s="3"/>
      <c r="M273" s="6"/>
      <c r="N273" s="3"/>
      <c r="O273" s="6"/>
    </row>
    <row r="274" spans="2:15" ht="14.25" thickBot="1" thickTop="1">
      <c r="B274" s="6"/>
      <c r="C274" s="6"/>
      <c r="D274" s="23"/>
      <c r="E274" s="23"/>
      <c r="F274" s="3"/>
      <c r="G274" s="12"/>
      <c r="H274" s="3"/>
      <c r="I274" s="12"/>
      <c r="J274" s="3"/>
      <c r="K274" s="3"/>
      <c r="L274" s="6"/>
      <c r="M274" s="6"/>
      <c r="N274" s="6"/>
      <c r="O274" s="6"/>
    </row>
    <row r="275" spans="2:15" ht="14.25" thickBot="1" thickTop="1">
      <c r="B275" s="56" t="s">
        <v>160</v>
      </c>
      <c r="C275" s="53"/>
      <c r="D275" s="53"/>
      <c r="E275" s="53"/>
      <c r="F275" s="54">
        <f>F245+F252+F266+F273</f>
        <v>142919</v>
      </c>
      <c r="G275" s="54">
        <f>G245+G252+G266+G273</f>
        <v>0</v>
      </c>
      <c r="H275" s="54">
        <f>H245+H252+H266+H273</f>
        <v>239764</v>
      </c>
      <c r="I275" s="54"/>
      <c r="J275" s="55">
        <f>J245+J252+J266+J273</f>
        <v>96845</v>
      </c>
      <c r="K275" s="3"/>
      <c r="L275" s="3"/>
      <c r="M275" s="3"/>
      <c r="N275" s="3"/>
      <c r="O275" s="6"/>
    </row>
    <row r="276" spans="4:15" ht="13.5" thickTop="1">
      <c r="D276" s="17"/>
      <c r="E276" s="17"/>
      <c r="F276" s="42"/>
      <c r="G276" s="31"/>
      <c r="I276" s="19"/>
      <c r="K276" s="3"/>
      <c r="L276" s="23"/>
      <c r="M276" s="23"/>
      <c r="N276" s="3"/>
      <c r="O276" s="6"/>
    </row>
    <row r="277" spans="4:11" ht="12.75">
      <c r="D277" s="17"/>
      <c r="E277" s="17"/>
      <c r="F277" s="42"/>
      <c r="G277" s="31"/>
      <c r="I277" s="19"/>
      <c r="K277" s="3"/>
    </row>
    <row r="278" spans="2:18" ht="12.75">
      <c r="B278" s="6"/>
      <c r="C278" s="6"/>
      <c r="D278" s="23"/>
      <c r="E278" s="23"/>
      <c r="F278" s="43"/>
      <c r="G278" s="32"/>
      <c r="H278" s="3"/>
      <c r="I278" s="19"/>
      <c r="J278" s="3"/>
      <c r="K278" s="3"/>
      <c r="L278" s="6"/>
      <c r="M278" s="6"/>
      <c r="N278" s="6"/>
      <c r="O278" s="6"/>
      <c r="P278" s="6"/>
      <c r="Q278" s="6"/>
      <c r="R278" s="6"/>
    </row>
    <row r="279" spans="2:18" ht="12.75">
      <c r="B279" s="6"/>
      <c r="C279" s="6"/>
      <c r="D279" s="23"/>
      <c r="E279" s="23"/>
      <c r="F279" s="43"/>
      <c r="G279" s="23"/>
      <c r="H279" s="3"/>
      <c r="I279" s="9"/>
      <c r="J279" s="3"/>
      <c r="K279" s="3"/>
      <c r="L279" s="6"/>
      <c r="M279" s="6"/>
      <c r="N279" s="6"/>
      <c r="O279" s="6"/>
      <c r="P279" s="6"/>
      <c r="Q279" s="6"/>
      <c r="R279" s="6"/>
    </row>
    <row r="280" spans="2:18" ht="12.75">
      <c r="B280" s="6"/>
      <c r="C280" s="6"/>
      <c r="D280" s="23"/>
      <c r="E280" s="23"/>
      <c r="F280" s="43"/>
      <c r="G280" s="23"/>
      <c r="H280" s="3"/>
      <c r="I280" s="9"/>
      <c r="J280" s="3"/>
      <c r="K280" s="3"/>
      <c r="L280" s="6"/>
      <c r="M280" s="6"/>
      <c r="N280" s="6"/>
      <c r="O280" s="6"/>
      <c r="P280" s="6"/>
      <c r="Q280" s="6"/>
      <c r="R280" s="6"/>
    </row>
    <row r="281" spans="2:18" ht="12.75">
      <c r="B281" s="6"/>
      <c r="C281" s="6"/>
      <c r="D281" s="23"/>
      <c r="E281" s="23"/>
      <c r="F281" s="43"/>
      <c r="G281" s="23"/>
      <c r="H281" s="3"/>
      <c r="I281" s="9"/>
      <c r="J281" s="3"/>
      <c r="K281" s="3"/>
      <c r="L281" s="6"/>
      <c r="M281" s="6"/>
      <c r="N281" s="6"/>
      <c r="O281" s="6"/>
      <c r="P281" s="6"/>
      <c r="Q281" s="6"/>
      <c r="R281" s="6"/>
    </row>
    <row r="282" spans="2:18" ht="12.75">
      <c r="B282" s="6"/>
      <c r="C282" s="6"/>
      <c r="D282" s="23"/>
      <c r="E282" s="23"/>
      <c r="F282" s="43"/>
      <c r="G282" s="23"/>
      <c r="H282" s="3"/>
      <c r="I282" s="9"/>
      <c r="J282" s="3"/>
      <c r="K282" s="3"/>
      <c r="L282" s="6"/>
      <c r="M282" s="6"/>
      <c r="N282" s="6"/>
      <c r="O282" s="6"/>
      <c r="P282" s="6"/>
      <c r="Q282" s="6"/>
      <c r="R282" s="6"/>
    </row>
    <row r="283" spans="2:18" ht="12.75">
      <c r="B283" s="6"/>
      <c r="C283" s="6"/>
      <c r="D283" s="23"/>
      <c r="E283" s="23"/>
      <c r="F283" s="43"/>
      <c r="G283" s="23"/>
      <c r="H283" s="3"/>
      <c r="I283" s="9"/>
      <c r="J283" s="3"/>
      <c r="K283" s="3"/>
      <c r="L283" s="6"/>
      <c r="M283" s="6"/>
      <c r="N283" s="6"/>
      <c r="O283" s="6"/>
      <c r="P283" s="6"/>
      <c r="Q283" s="6"/>
      <c r="R283" s="6"/>
    </row>
    <row r="284" spans="2:18" ht="12.75">
      <c r="B284" s="6"/>
      <c r="C284" s="6"/>
      <c r="D284" s="23"/>
      <c r="E284" s="23"/>
      <c r="F284" s="43"/>
      <c r="G284" s="23"/>
      <c r="H284" s="3"/>
      <c r="I284" s="9"/>
      <c r="J284" s="3"/>
      <c r="K284" s="3"/>
      <c r="L284" s="6"/>
      <c r="M284" s="6"/>
      <c r="N284" s="6"/>
      <c r="O284" s="6"/>
      <c r="P284" s="6"/>
      <c r="Q284" s="6"/>
      <c r="R284" s="6"/>
    </row>
    <row r="285" spans="2:18" ht="12.75">
      <c r="B285" s="6"/>
      <c r="C285" s="6"/>
      <c r="D285" s="6"/>
      <c r="E285" s="6"/>
      <c r="F285" s="3"/>
      <c r="G285" s="6"/>
      <c r="H285" s="3"/>
      <c r="I285" s="9"/>
      <c r="J285" s="3"/>
      <c r="K285" s="3"/>
      <c r="L285" s="6"/>
      <c r="M285" s="6"/>
      <c r="N285" s="6"/>
      <c r="O285" s="6"/>
      <c r="P285" s="6"/>
      <c r="Q285" s="6"/>
      <c r="R285" s="6"/>
    </row>
    <row r="286" spans="2:18" ht="12.75">
      <c r="B286" s="6"/>
      <c r="C286" s="6"/>
      <c r="D286" s="6"/>
      <c r="E286" s="6"/>
      <c r="F286" s="3"/>
      <c r="G286" s="6"/>
      <c r="H286" s="3"/>
      <c r="I286" s="9"/>
      <c r="J286" s="3"/>
      <c r="K286" s="3"/>
      <c r="L286" s="6"/>
      <c r="M286" s="6"/>
      <c r="N286" s="6"/>
      <c r="O286" s="6"/>
      <c r="P286" s="6"/>
      <c r="Q286" s="6"/>
      <c r="R286" s="6"/>
    </row>
    <row r="287" spans="2:18" ht="12.75">
      <c r="B287" s="6"/>
      <c r="C287" s="6"/>
      <c r="D287" s="6"/>
      <c r="E287" s="6"/>
      <c r="F287" s="3"/>
      <c r="G287" s="6"/>
      <c r="H287" s="3"/>
      <c r="I287" s="9"/>
      <c r="J287" s="3"/>
      <c r="K287" s="3"/>
      <c r="L287" s="6"/>
      <c r="M287" s="6"/>
      <c r="N287" s="6"/>
      <c r="O287" s="6"/>
      <c r="P287" s="6"/>
      <c r="Q287" s="6"/>
      <c r="R287" s="6"/>
    </row>
    <row r="288" spans="2:18" ht="12.75">
      <c r="B288" s="6"/>
      <c r="C288" s="6"/>
      <c r="D288" s="6"/>
      <c r="E288" s="6"/>
      <c r="F288" s="3"/>
      <c r="G288" s="6"/>
      <c r="H288" s="3"/>
      <c r="I288" s="9"/>
      <c r="J288" s="3"/>
      <c r="K288" s="3"/>
      <c r="L288" s="6"/>
      <c r="M288" s="6"/>
      <c r="N288" s="6"/>
      <c r="O288" s="6"/>
      <c r="P288" s="6"/>
      <c r="Q288" s="6"/>
      <c r="R288" s="6"/>
    </row>
    <row r="289" spans="2:18" ht="12.75">
      <c r="B289" s="6"/>
      <c r="C289" s="6"/>
      <c r="D289" s="6"/>
      <c r="E289" s="6"/>
      <c r="F289" s="3"/>
      <c r="G289" s="6"/>
      <c r="H289" s="3"/>
      <c r="I289" s="9"/>
      <c r="J289" s="3"/>
      <c r="K289" s="3"/>
      <c r="L289" s="6"/>
      <c r="M289" s="6"/>
      <c r="N289" s="6"/>
      <c r="O289" s="6"/>
      <c r="P289" s="6"/>
      <c r="Q289" s="6"/>
      <c r="R289" s="6"/>
    </row>
    <row r="290" spans="2:18" ht="12.75">
      <c r="B290" s="6"/>
      <c r="C290" s="6"/>
      <c r="D290" s="6"/>
      <c r="E290" s="6"/>
      <c r="F290" s="3"/>
      <c r="G290" s="6"/>
      <c r="H290" s="3"/>
      <c r="I290" s="9"/>
      <c r="J290" s="3"/>
      <c r="K290" s="3"/>
      <c r="L290" s="6"/>
      <c r="M290" s="6"/>
      <c r="N290" s="6"/>
      <c r="O290" s="6"/>
      <c r="P290" s="6"/>
      <c r="Q290" s="6"/>
      <c r="R290" s="6"/>
    </row>
    <row r="291" spans="2:18" ht="12.75">
      <c r="B291" s="6"/>
      <c r="C291" s="6"/>
      <c r="D291" s="6"/>
      <c r="E291" s="6"/>
      <c r="F291" s="3"/>
      <c r="G291" s="6"/>
      <c r="H291" s="3"/>
      <c r="I291" s="9"/>
      <c r="J291" s="3"/>
      <c r="K291" s="3"/>
      <c r="L291" s="6"/>
      <c r="M291" s="6"/>
      <c r="N291" s="6"/>
      <c r="O291" s="6"/>
      <c r="P291" s="6"/>
      <c r="Q291" s="6"/>
      <c r="R291" s="6"/>
    </row>
    <row r="292" spans="2:18" ht="12.75">
      <c r="B292" s="6"/>
      <c r="C292" s="6"/>
      <c r="D292" s="6"/>
      <c r="E292" s="6"/>
      <c r="F292" s="3"/>
      <c r="G292" s="6"/>
      <c r="H292" s="3"/>
      <c r="I292" s="9"/>
      <c r="J292" s="3"/>
      <c r="K292" s="3"/>
      <c r="L292" s="6"/>
      <c r="M292" s="6"/>
      <c r="N292" s="6"/>
      <c r="O292" s="6"/>
      <c r="P292" s="6"/>
      <c r="Q292" s="6"/>
      <c r="R292" s="6"/>
    </row>
    <row r="293" spans="2:18" ht="12.75">
      <c r="B293" s="6"/>
      <c r="C293" s="6"/>
      <c r="D293" s="6"/>
      <c r="E293" s="6"/>
      <c r="F293" s="3"/>
      <c r="G293" s="6"/>
      <c r="H293" s="3"/>
      <c r="I293" s="9"/>
      <c r="J293" s="3"/>
      <c r="K293" s="3"/>
      <c r="L293" s="6"/>
      <c r="M293" s="6"/>
      <c r="N293" s="6"/>
      <c r="O293" s="6"/>
      <c r="P293" s="6"/>
      <c r="Q293" s="6"/>
      <c r="R293" s="6"/>
    </row>
    <row r="294" spans="2:18" ht="12.75">
      <c r="B294" s="6"/>
      <c r="C294" s="6"/>
      <c r="D294" s="6"/>
      <c r="E294" s="6"/>
      <c r="F294" s="3"/>
      <c r="G294" s="6"/>
      <c r="H294" s="3"/>
      <c r="I294" s="9"/>
      <c r="J294" s="3"/>
      <c r="K294" s="3"/>
      <c r="L294" s="6"/>
      <c r="M294" s="6"/>
      <c r="N294" s="6"/>
      <c r="O294" s="6"/>
      <c r="P294" s="6"/>
      <c r="Q294" s="6"/>
      <c r="R294" s="6"/>
    </row>
    <row r="295" spans="2:18" ht="12.75">
      <c r="B295" s="6"/>
      <c r="C295" s="6"/>
      <c r="D295" s="6"/>
      <c r="E295" s="6"/>
      <c r="F295" s="3"/>
      <c r="G295" s="6"/>
      <c r="H295" s="3"/>
      <c r="I295" s="9"/>
      <c r="J295" s="3"/>
      <c r="K295" s="3"/>
      <c r="L295" s="6"/>
      <c r="M295" s="6"/>
      <c r="N295" s="6"/>
      <c r="O295" s="6"/>
      <c r="P295" s="6"/>
      <c r="Q295" s="6"/>
      <c r="R295" s="6"/>
    </row>
    <row r="296" spans="2:18" ht="12.75">
      <c r="B296" s="16"/>
      <c r="C296" s="16"/>
      <c r="D296" s="16"/>
      <c r="E296" s="16"/>
      <c r="F296" s="35"/>
      <c r="G296" s="16"/>
      <c r="H296" s="3"/>
      <c r="I296" s="9"/>
      <c r="J296" s="3"/>
      <c r="K296" s="3"/>
      <c r="L296" s="6"/>
      <c r="M296" s="6"/>
      <c r="N296" s="6"/>
      <c r="O296" s="6"/>
      <c r="P296" s="6"/>
      <c r="Q296" s="6"/>
      <c r="R296" s="6"/>
    </row>
    <row r="297" spans="2:18" ht="12.75">
      <c r="B297" s="6"/>
      <c r="C297" s="6"/>
      <c r="D297" s="6"/>
      <c r="E297" s="6"/>
      <c r="F297" s="3"/>
      <c r="G297" s="6"/>
      <c r="H297" s="3"/>
      <c r="I297" s="9"/>
      <c r="J297" s="3"/>
      <c r="K297" s="3"/>
      <c r="L297" s="6"/>
      <c r="M297" s="6"/>
      <c r="N297" s="6"/>
      <c r="O297" s="6"/>
      <c r="P297" s="6"/>
      <c r="Q297" s="6"/>
      <c r="R297" s="6"/>
    </row>
    <row r="298" spans="2:18" ht="12.75">
      <c r="B298" s="16"/>
      <c r="C298" s="16"/>
      <c r="D298" s="16"/>
      <c r="E298" s="16"/>
      <c r="F298" s="35"/>
      <c r="G298" s="16"/>
      <c r="H298" s="3"/>
      <c r="I298" s="9"/>
      <c r="J298" s="3"/>
      <c r="K298" s="3"/>
      <c r="L298" s="6"/>
      <c r="M298" s="6"/>
      <c r="N298" s="6"/>
      <c r="O298" s="6"/>
      <c r="P298" s="6"/>
      <c r="Q298" s="6"/>
      <c r="R298" s="6"/>
    </row>
    <row r="299" spans="2:18" ht="12.75">
      <c r="B299" s="16"/>
      <c r="C299" s="16"/>
      <c r="D299" s="16"/>
      <c r="E299" s="16"/>
      <c r="F299" s="35"/>
      <c r="G299" s="16"/>
      <c r="H299" s="3"/>
      <c r="I299" s="9"/>
      <c r="J299" s="3"/>
      <c r="K299" s="3"/>
      <c r="L299" s="6"/>
      <c r="M299" s="6"/>
      <c r="N299" s="6"/>
      <c r="O299" s="6"/>
      <c r="P299" s="6"/>
      <c r="Q299" s="6"/>
      <c r="R299" s="6"/>
    </row>
    <row r="300" spans="2:18" ht="12.75">
      <c r="B300" s="6"/>
      <c r="C300" s="6"/>
      <c r="D300" s="6"/>
      <c r="E300" s="6"/>
      <c r="F300" s="3"/>
      <c r="G300" s="6"/>
      <c r="H300" s="3"/>
      <c r="I300" s="9"/>
      <c r="J300" s="3"/>
      <c r="K300" s="3"/>
      <c r="L300" s="6"/>
      <c r="M300" s="6"/>
      <c r="N300" s="6"/>
      <c r="O300" s="6"/>
      <c r="P300" s="6"/>
      <c r="Q300" s="6"/>
      <c r="R300" s="6"/>
    </row>
    <row r="301" spans="1:18" ht="12.75">
      <c r="A301" s="16"/>
      <c r="B301" s="16"/>
      <c r="C301" s="16"/>
      <c r="D301" s="16"/>
      <c r="E301" s="16"/>
      <c r="F301" s="35"/>
      <c r="G301" s="16"/>
      <c r="H301" s="3"/>
      <c r="I301" s="9"/>
      <c r="J301" s="3"/>
      <c r="K301" s="3"/>
      <c r="L301" s="6"/>
      <c r="M301" s="6"/>
      <c r="N301" s="6"/>
      <c r="O301" s="6"/>
      <c r="P301" s="6"/>
      <c r="Q301" s="6"/>
      <c r="R301" s="6"/>
    </row>
    <row r="302" spans="2:18" ht="12.75">
      <c r="B302" s="6"/>
      <c r="C302" s="6"/>
      <c r="D302" s="6"/>
      <c r="E302" s="6"/>
      <c r="F302" s="3"/>
      <c r="G302" s="6"/>
      <c r="H302" s="3"/>
      <c r="I302" s="9"/>
      <c r="J302" s="3"/>
      <c r="K302" s="3"/>
      <c r="L302" s="6"/>
      <c r="M302" s="6"/>
      <c r="N302" s="6"/>
      <c r="O302" s="6"/>
      <c r="P302" s="6"/>
      <c r="Q302" s="6"/>
      <c r="R302" s="6"/>
    </row>
    <row r="303" spans="2:18" ht="12.75">
      <c r="B303" s="6"/>
      <c r="C303" s="6"/>
      <c r="D303" s="6"/>
      <c r="E303" s="6"/>
      <c r="F303" s="3"/>
      <c r="G303" s="6"/>
      <c r="H303" s="3"/>
      <c r="I303" s="9"/>
      <c r="J303" s="3"/>
      <c r="K303" s="3"/>
      <c r="L303" s="6"/>
      <c r="M303" s="6"/>
      <c r="N303" s="6"/>
      <c r="O303" s="6"/>
      <c r="P303" s="6"/>
      <c r="Q303" s="6"/>
      <c r="R303" s="6"/>
    </row>
    <row r="304" spans="2:18" ht="12.75">
      <c r="B304" s="6"/>
      <c r="C304" s="6"/>
      <c r="D304" s="6"/>
      <c r="E304" s="6"/>
      <c r="F304" s="3"/>
      <c r="G304" s="6"/>
      <c r="H304" s="3"/>
      <c r="I304" s="9"/>
      <c r="J304" s="3"/>
      <c r="K304" s="3"/>
      <c r="L304" s="6"/>
      <c r="M304" s="6"/>
      <c r="N304" s="6"/>
      <c r="O304" s="6"/>
      <c r="P304" s="6"/>
      <c r="Q304" s="6"/>
      <c r="R304" s="6"/>
    </row>
    <row r="305" spans="2:18" ht="12.75">
      <c r="B305" s="6"/>
      <c r="C305" s="6"/>
      <c r="D305" s="6"/>
      <c r="E305" s="6"/>
      <c r="F305" s="3"/>
      <c r="G305" s="6"/>
      <c r="H305" s="3"/>
      <c r="I305" s="9"/>
      <c r="J305" s="3"/>
      <c r="K305" s="3"/>
      <c r="L305" s="6"/>
      <c r="M305" s="6"/>
      <c r="N305" s="6"/>
      <c r="O305" s="6"/>
      <c r="P305" s="6"/>
      <c r="Q305" s="6"/>
      <c r="R305" s="6"/>
    </row>
    <row r="306" spans="2:18" ht="12.75">
      <c r="B306" s="6"/>
      <c r="C306" s="6"/>
      <c r="D306" s="6"/>
      <c r="E306" s="6"/>
      <c r="F306" s="3"/>
      <c r="G306" s="6"/>
      <c r="H306" s="3"/>
      <c r="I306" s="9"/>
      <c r="J306" s="3"/>
      <c r="K306" s="3"/>
      <c r="L306" s="6"/>
      <c r="M306" s="6"/>
      <c r="N306" s="6"/>
      <c r="O306" s="6"/>
      <c r="P306" s="6"/>
      <c r="Q306" s="6"/>
      <c r="R306" s="6"/>
    </row>
    <row r="307" spans="2:18" ht="12.75">
      <c r="B307" s="6"/>
      <c r="C307" s="6"/>
      <c r="D307" s="6"/>
      <c r="E307" s="6"/>
      <c r="F307" s="3"/>
      <c r="G307" s="6"/>
      <c r="H307" s="3"/>
      <c r="I307" s="9"/>
      <c r="J307" s="3"/>
      <c r="K307" s="3"/>
      <c r="L307" s="6"/>
      <c r="M307" s="6"/>
      <c r="N307" s="6"/>
      <c r="O307" s="6"/>
      <c r="P307" s="6"/>
      <c r="Q307" s="6"/>
      <c r="R307" s="6"/>
    </row>
    <row r="308" spans="2:18" ht="12.75">
      <c r="B308" s="6"/>
      <c r="C308" s="6"/>
      <c r="D308" s="6"/>
      <c r="E308" s="6"/>
      <c r="F308" s="3"/>
      <c r="G308" s="6"/>
      <c r="H308" s="3"/>
      <c r="I308" s="9"/>
      <c r="J308" s="3"/>
      <c r="K308" s="3"/>
      <c r="L308" s="6"/>
      <c r="M308" s="6"/>
      <c r="N308" s="6"/>
      <c r="O308" s="6"/>
      <c r="P308" s="6"/>
      <c r="Q308" s="6"/>
      <c r="R308" s="6"/>
    </row>
    <row r="309" spans="2:18" ht="12.75">
      <c r="B309" s="6"/>
      <c r="C309" s="6"/>
      <c r="D309" s="6"/>
      <c r="E309" s="6"/>
      <c r="F309" s="3"/>
      <c r="G309" s="6"/>
      <c r="H309" s="3"/>
      <c r="I309" s="9"/>
      <c r="J309" s="3"/>
      <c r="K309" s="3"/>
      <c r="L309" s="6"/>
      <c r="M309" s="6"/>
      <c r="N309" s="6"/>
      <c r="O309" s="6"/>
      <c r="P309" s="6"/>
      <c r="Q309" s="6"/>
      <c r="R309" s="6"/>
    </row>
    <row r="310" spans="2:18" ht="12.75">
      <c r="B310" s="6"/>
      <c r="C310" s="6"/>
      <c r="D310" s="6"/>
      <c r="E310" s="6"/>
      <c r="F310" s="3"/>
      <c r="G310" s="6"/>
      <c r="H310" s="3"/>
      <c r="I310" s="9"/>
      <c r="J310" s="3"/>
      <c r="K310" s="3"/>
      <c r="L310" s="6"/>
      <c r="M310" s="6"/>
      <c r="N310" s="6"/>
      <c r="O310" s="6"/>
      <c r="P310" s="6"/>
      <c r="Q310" s="6"/>
      <c r="R310" s="6"/>
    </row>
    <row r="311" spans="2:18" ht="12.75">
      <c r="B311" s="6"/>
      <c r="C311" s="6"/>
      <c r="D311" s="6"/>
      <c r="E311" s="6"/>
      <c r="F311" s="3"/>
      <c r="G311" s="6"/>
      <c r="H311" s="3"/>
      <c r="I311" s="9"/>
      <c r="J311" s="3"/>
      <c r="K311" s="3"/>
      <c r="L311" s="6"/>
      <c r="M311" s="6"/>
      <c r="N311" s="6"/>
      <c r="O311" s="6"/>
      <c r="P311" s="6"/>
      <c r="Q311" s="6"/>
      <c r="R311" s="6"/>
    </row>
    <row r="312" spans="2:18" ht="12.75">
      <c r="B312" s="6"/>
      <c r="C312" s="6"/>
      <c r="D312" s="6"/>
      <c r="E312" s="6"/>
      <c r="F312" s="3"/>
      <c r="G312" s="6"/>
      <c r="H312" s="3"/>
      <c r="I312" s="9"/>
      <c r="J312" s="3"/>
      <c r="K312" s="3"/>
      <c r="L312" s="6"/>
      <c r="M312" s="6"/>
      <c r="N312" s="6"/>
      <c r="O312" s="6"/>
      <c r="P312" s="6"/>
      <c r="Q312" s="6"/>
      <c r="R312" s="6"/>
    </row>
    <row r="313" spans="2:18" ht="12.75">
      <c r="B313" s="6"/>
      <c r="C313" s="6"/>
      <c r="D313" s="6"/>
      <c r="E313" s="6"/>
      <c r="F313" s="3"/>
      <c r="G313" s="6"/>
      <c r="H313" s="3"/>
      <c r="I313" s="9"/>
      <c r="J313" s="3"/>
      <c r="K313" s="3"/>
      <c r="L313" s="6"/>
      <c r="M313" s="6"/>
      <c r="N313" s="6"/>
      <c r="O313" s="6"/>
      <c r="P313" s="6"/>
      <c r="Q313" s="6"/>
      <c r="R313" s="6"/>
    </row>
    <row r="314" spans="2:18" ht="12.75">
      <c r="B314" s="6"/>
      <c r="C314" s="6"/>
      <c r="D314" s="6"/>
      <c r="E314" s="6"/>
      <c r="F314" s="3"/>
      <c r="G314" s="6"/>
      <c r="H314" s="3"/>
      <c r="I314" s="9"/>
      <c r="J314" s="3"/>
      <c r="K314" s="3"/>
      <c r="L314" s="6"/>
      <c r="M314" s="6"/>
      <c r="N314" s="6"/>
      <c r="O314" s="6"/>
      <c r="P314" s="6"/>
      <c r="Q314" s="6"/>
      <c r="R314" s="6"/>
    </row>
    <row r="315" spans="2:18" ht="12.75">
      <c r="B315" s="6"/>
      <c r="C315" s="6"/>
      <c r="D315" s="6"/>
      <c r="E315" s="6"/>
      <c r="F315" s="3"/>
      <c r="G315" s="6"/>
      <c r="H315" s="3"/>
      <c r="I315" s="9"/>
      <c r="J315" s="3"/>
      <c r="K315" s="3"/>
      <c r="L315" s="6"/>
      <c r="M315" s="6"/>
      <c r="N315" s="6"/>
      <c r="O315" s="6"/>
      <c r="P315" s="6"/>
      <c r="Q315" s="6"/>
      <c r="R315" s="6"/>
    </row>
    <row r="316" spans="2:18" ht="12.75">
      <c r="B316" s="6"/>
      <c r="C316" s="6"/>
      <c r="D316" s="6"/>
      <c r="E316" s="6"/>
      <c r="F316" s="3"/>
      <c r="G316" s="6"/>
      <c r="H316" s="3"/>
      <c r="I316" s="9"/>
      <c r="J316" s="3"/>
      <c r="K316" s="3"/>
      <c r="L316" s="6"/>
      <c r="M316" s="6"/>
      <c r="N316" s="6"/>
      <c r="O316" s="6"/>
      <c r="P316" s="6"/>
      <c r="Q316" s="6"/>
      <c r="R316" s="6"/>
    </row>
    <row r="317" spans="2:18" ht="12.75">
      <c r="B317" s="6"/>
      <c r="C317" s="6"/>
      <c r="D317" s="6"/>
      <c r="E317" s="6"/>
      <c r="F317" s="3"/>
      <c r="G317" s="6"/>
      <c r="H317" s="3"/>
      <c r="I317" s="9"/>
      <c r="J317" s="3"/>
      <c r="K317" s="3"/>
      <c r="L317" s="6"/>
      <c r="M317" s="6"/>
      <c r="N317" s="6"/>
      <c r="O317" s="6"/>
      <c r="P317" s="6"/>
      <c r="Q317" s="6"/>
      <c r="R317" s="6"/>
    </row>
    <row r="318" spans="2:18" ht="12.75">
      <c r="B318" s="6"/>
      <c r="C318" s="6"/>
      <c r="D318" s="6"/>
      <c r="E318" s="6"/>
      <c r="F318" s="3"/>
      <c r="G318" s="6"/>
      <c r="H318" s="3"/>
      <c r="I318" s="9"/>
      <c r="J318" s="3"/>
      <c r="K318" s="3"/>
      <c r="L318" s="6"/>
      <c r="M318" s="6"/>
      <c r="N318" s="6"/>
      <c r="O318" s="6"/>
      <c r="P318" s="6"/>
      <c r="Q318" s="6"/>
      <c r="R318" s="6"/>
    </row>
    <row r="319" spans="2:18" ht="12.75">
      <c r="B319" s="6"/>
      <c r="C319" s="6"/>
      <c r="D319" s="6"/>
      <c r="E319" s="6"/>
      <c r="F319" s="3"/>
      <c r="G319" s="6"/>
      <c r="H319" s="3"/>
      <c r="I319" s="9"/>
      <c r="J319" s="3"/>
      <c r="K319" s="3"/>
      <c r="L319" s="6"/>
      <c r="M319" s="6"/>
      <c r="N319" s="6"/>
      <c r="O319" s="6"/>
      <c r="P319" s="6"/>
      <c r="Q319" s="6"/>
      <c r="R319" s="6"/>
    </row>
    <row r="320" spans="2:18" ht="12.75">
      <c r="B320" s="6"/>
      <c r="C320" s="6"/>
      <c r="D320" s="6"/>
      <c r="E320" s="6"/>
      <c r="F320" s="3"/>
      <c r="G320" s="6"/>
      <c r="H320" s="3"/>
      <c r="I320" s="9"/>
      <c r="J320" s="3"/>
      <c r="K320" s="3"/>
      <c r="L320" s="6"/>
      <c r="M320" s="6"/>
      <c r="N320" s="6"/>
      <c r="O320" s="6"/>
      <c r="P320" s="6"/>
      <c r="Q320" s="6"/>
      <c r="R320" s="6"/>
    </row>
    <row r="321" spans="2:18" ht="12.75">
      <c r="B321" s="6"/>
      <c r="C321" s="6"/>
      <c r="D321" s="6"/>
      <c r="E321" s="6"/>
      <c r="F321" s="3"/>
      <c r="G321" s="6"/>
      <c r="H321" s="3"/>
      <c r="I321" s="9"/>
      <c r="J321" s="3"/>
      <c r="K321" s="3"/>
      <c r="L321" s="6"/>
      <c r="M321" s="6"/>
      <c r="N321" s="6"/>
      <c r="O321" s="6"/>
      <c r="P321" s="6"/>
      <c r="Q321" s="6"/>
      <c r="R321" s="6"/>
    </row>
    <row r="322" spans="2:18" ht="12.75">
      <c r="B322" s="6"/>
      <c r="C322" s="6"/>
      <c r="D322" s="6"/>
      <c r="E322" s="6"/>
      <c r="F322" s="3"/>
      <c r="G322" s="6"/>
      <c r="H322" s="3"/>
      <c r="I322" s="9"/>
      <c r="J322" s="3"/>
      <c r="K322" s="3"/>
      <c r="L322" s="6"/>
      <c r="M322" s="6"/>
      <c r="N322" s="6"/>
      <c r="O322" s="6"/>
      <c r="P322" s="6"/>
      <c r="Q322" s="6"/>
      <c r="R322" s="6"/>
    </row>
    <row r="323" spans="2:18" ht="12.75">
      <c r="B323" s="16"/>
      <c r="C323" s="16"/>
      <c r="D323" s="16"/>
      <c r="E323" s="16"/>
      <c r="F323" s="35"/>
      <c r="G323" s="16"/>
      <c r="H323" s="3"/>
      <c r="I323" s="9"/>
      <c r="J323" s="3"/>
      <c r="K323" s="3"/>
      <c r="L323" s="6"/>
      <c r="M323" s="6"/>
      <c r="N323" s="6"/>
      <c r="O323" s="6"/>
      <c r="P323" s="6"/>
      <c r="Q323" s="6"/>
      <c r="R323" s="6"/>
    </row>
    <row r="324" spans="2:18" ht="12.75">
      <c r="B324" s="6"/>
      <c r="C324" s="6"/>
      <c r="D324" s="6"/>
      <c r="E324" s="6"/>
      <c r="F324" s="3"/>
      <c r="G324" s="6"/>
      <c r="H324" s="3"/>
      <c r="I324" s="9"/>
      <c r="J324" s="3"/>
      <c r="K324" s="3"/>
      <c r="L324" s="6"/>
      <c r="M324" s="6"/>
      <c r="N324" s="6"/>
      <c r="O324" s="6"/>
      <c r="P324" s="6"/>
      <c r="Q324" s="6"/>
      <c r="R324" s="6"/>
    </row>
    <row r="325" spans="2:18" ht="12.75">
      <c r="B325" s="6"/>
      <c r="C325" s="6"/>
      <c r="D325" s="6"/>
      <c r="E325" s="6"/>
      <c r="F325" s="3"/>
      <c r="G325" s="6"/>
      <c r="H325" s="3"/>
      <c r="I325" s="9"/>
      <c r="J325" s="3"/>
      <c r="K325" s="3"/>
      <c r="L325" s="6"/>
      <c r="M325" s="6"/>
      <c r="N325" s="6"/>
      <c r="O325" s="6"/>
      <c r="P325" s="6"/>
      <c r="Q325" s="6"/>
      <c r="R325" s="6"/>
    </row>
    <row r="326" spans="2:18" ht="12.75">
      <c r="B326" s="6"/>
      <c r="C326" s="6"/>
      <c r="D326" s="6"/>
      <c r="E326" s="6"/>
      <c r="F326" s="3"/>
      <c r="G326" s="6"/>
      <c r="H326" s="3"/>
      <c r="I326" s="9"/>
      <c r="J326" s="3"/>
      <c r="K326" s="3"/>
      <c r="L326" s="6"/>
      <c r="M326" s="6"/>
      <c r="N326" s="6"/>
      <c r="O326" s="6"/>
      <c r="P326" s="6"/>
      <c r="Q326" s="6"/>
      <c r="R326" s="6"/>
    </row>
    <row r="327" spans="2:18" ht="12.75">
      <c r="B327" s="6"/>
      <c r="C327" s="6"/>
      <c r="D327" s="6"/>
      <c r="E327" s="6"/>
      <c r="F327" s="3"/>
      <c r="G327" s="6"/>
      <c r="H327" s="3"/>
      <c r="I327" s="9"/>
      <c r="J327" s="3"/>
      <c r="K327" s="3"/>
      <c r="L327" s="6"/>
      <c r="M327" s="6"/>
      <c r="N327" s="6"/>
      <c r="O327" s="6"/>
      <c r="P327" s="6"/>
      <c r="Q327" s="6"/>
      <c r="R327" s="6"/>
    </row>
    <row r="328" spans="2:18" ht="12.75">
      <c r="B328" s="6"/>
      <c r="C328" s="6"/>
      <c r="D328" s="6"/>
      <c r="E328" s="6"/>
      <c r="F328" s="3"/>
      <c r="G328" s="6"/>
      <c r="H328" s="3"/>
      <c r="I328" s="9"/>
      <c r="J328" s="3"/>
      <c r="K328" s="3"/>
      <c r="L328" s="6"/>
      <c r="M328" s="6"/>
      <c r="N328" s="6"/>
      <c r="O328" s="6"/>
      <c r="P328" s="6"/>
      <c r="Q328" s="6"/>
      <c r="R328" s="6"/>
    </row>
    <row r="329" spans="2:18" ht="12.75">
      <c r="B329" s="6"/>
      <c r="C329" s="6"/>
      <c r="D329" s="6"/>
      <c r="E329" s="6"/>
      <c r="F329" s="3"/>
      <c r="G329" s="6"/>
      <c r="H329" s="3"/>
      <c r="I329" s="9"/>
      <c r="J329" s="3"/>
      <c r="K329" s="3"/>
      <c r="L329" s="6"/>
      <c r="M329" s="6"/>
      <c r="N329" s="6"/>
      <c r="O329" s="6"/>
      <c r="P329" s="6"/>
      <c r="Q329" s="6"/>
      <c r="R329" s="6"/>
    </row>
    <row r="330" spans="2:18" ht="12.75">
      <c r="B330" s="16"/>
      <c r="C330" s="16"/>
      <c r="D330" s="16"/>
      <c r="E330" s="16"/>
      <c r="F330" s="35"/>
      <c r="G330" s="16"/>
      <c r="H330" s="3"/>
      <c r="I330" s="9"/>
      <c r="J330" s="3"/>
      <c r="K330" s="3"/>
      <c r="L330" s="6"/>
      <c r="M330" s="6"/>
      <c r="N330" s="6"/>
      <c r="O330" s="6"/>
      <c r="P330" s="6"/>
      <c r="Q330" s="6"/>
      <c r="R330" s="6"/>
    </row>
    <row r="331" spans="2:18" ht="12.75">
      <c r="B331" s="6"/>
      <c r="C331" s="6"/>
      <c r="D331" s="6"/>
      <c r="E331" s="6"/>
      <c r="F331" s="3"/>
      <c r="G331" s="6"/>
      <c r="H331" s="3"/>
      <c r="I331" s="9"/>
      <c r="J331" s="3"/>
      <c r="K331" s="3"/>
      <c r="L331" s="6"/>
      <c r="M331" s="6"/>
      <c r="N331" s="6"/>
      <c r="O331" s="6"/>
      <c r="P331" s="6"/>
      <c r="Q331" s="6"/>
      <c r="R331" s="6"/>
    </row>
    <row r="332" spans="2:18" ht="12.75">
      <c r="B332" s="16"/>
      <c r="C332" s="16"/>
      <c r="D332" s="16"/>
      <c r="E332" s="16"/>
      <c r="F332" s="35"/>
      <c r="G332" s="16"/>
      <c r="H332" s="3"/>
      <c r="I332" s="9"/>
      <c r="J332" s="3"/>
      <c r="K332" s="3"/>
      <c r="L332" s="6"/>
      <c r="M332" s="6"/>
      <c r="N332" s="6"/>
      <c r="O332" s="6"/>
      <c r="P332" s="6"/>
      <c r="Q332" s="6"/>
      <c r="R332" s="6"/>
    </row>
    <row r="333" spans="2:18" ht="12.75">
      <c r="B333" s="6"/>
      <c r="C333" s="6"/>
      <c r="D333" s="6"/>
      <c r="E333" s="6"/>
      <c r="F333" s="3"/>
      <c r="G333" s="6"/>
      <c r="H333" s="3"/>
      <c r="I333" s="9"/>
      <c r="J333" s="3"/>
      <c r="K333" s="3"/>
      <c r="L333" s="6"/>
      <c r="M333" s="6"/>
      <c r="N333" s="6"/>
      <c r="O333" s="6"/>
      <c r="P333" s="6"/>
      <c r="Q333" s="6"/>
      <c r="R333" s="6"/>
    </row>
    <row r="334" spans="1:18" ht="12.75">
      <c r="A334" s="16"/>
      <c r="B334" s="16"/>
      <c r="C334" s="16"/>
      <c r="D334" s="16"/>
      <c r="E334" s="16"/>
      <c r="F334" s="35"/>
      <c r="G334" s="16"/>
      <c r="H334" s="3"/>
      <c r="I334" s="9"/>
      <c r="J334" s="3"/>
      <c r="K334" s="3"/>
      <c r="L334" s="6"/>
      <c r="M334" s="6"/>
      <c r="N334" s="6"/>
      <c r="O334" s="6"/>
      <c r="P334" s="6"/>
      <c r="Q334" s="6"/>
      <c r="R334" s="6"/>
    </row>
    <row r="335" spans="1:18" ht="12.75">
      <c r="A335" s="16"/>
      <c r="B335" s="16"/>
      <c r="C335" s="16"/>
      <c r="D335" s="16"/>
      <c r="E335" s="16"/>
      <c r="F335" s="35"/>
      <c r="G335" s="16"/>
      <c r="H335" s="3"/>
      <c r="I335" s="9"/>
      <c r="J335" s="3"/>
      <c r="K335" s="3"/>
      <c r="L335" s="6"/>
      <c r="M335" s="6"/>
      <c r="N335" s="6"/>
      <c r="O335" s="6"/>
      <c r="P335" s="6"/>
      <c r="Q335" s="6"/>
      <c r="R335" s="6"/>
    </row>
    <row r="336" spans="2:18" ht="12.75">
      <c r="B336" s="6"/>
      <c r="C336" s="6"/>
      <c r="D336" s="6"/>
      <c r="E336" s="6"/>
      <c r="F336" s="3"/>
      <c r="G336" s="6"/>
      <c r="H336" s="3"/>
      <c r="I336" s="9"/>
      <c r="J336" s="3"/>
      <c r="K336" s="3"/>
      <c r="L336" s="6"/>
      <c r="M336" s="6"/>
      <c r="N336" s="6"/>
      <c r="O336" s="6"/>
      <c r="P336" s="6"/>
      <c r="Q336" s="6"/>
      <c r="R336" s="6"/>
    </row>
    <row r="337" spans="2:18" ht="12.75">
      <c r="B337" s="6"/>
      <c r="C337" s="6"/>
      <c r="D337" s="6"/>
      <c r="E337" s="6"/>
      <c r="F337" s="3"/>
      <c r="G337" s="6"/>
      <c r="H337" s="3"/>
      <c r="I337" s="9"/>
      <c r="J337" s="3"/>
      <c r="K337" s="3"/>
      <c r="L337" s="6"/>
      <c r="M337" s="6"/>
      <c r="N337" s="6"/>
      <c r="O337" s="6"/>
      <c r="P337" s="6"/>
      <c r="Q337" s="6"/>
      <c r="R337" s="6"/>
    </row>
    <row r="338" spans="2:18" ht="12.75">
      <c r="B338" s="6"/>
      <c r="C338" s="6"/>
      <c r="D338" s="6"/>
      <c r="E338" s="6"/>
      <c r="F338" s="3"/>
      <c r="G338" s="6"/>
      <c r="H338" s="3"/>
      <c r="I338" s="9"/>
      <c r="J338" s="3"/>
      <c r="K338" s="3"/>
      <c r="L338" s="6"/>
      <c r="M338" s="6"/>
      <c r="N338" s="6"/>
      <c r="O338" s="6"/>
      <c r="P338" s="6"/>
      <c r="Q338" s="6"/>
      <c r="R338" s="6"/>
    </row>
    <row r="339" spans="2:18" ht="12.75">
      <c r="B339" s="6"/>
      <c r="C339" s="6"/>
      <c r="D339" s="6"/>
      <c r="E339" s="6"/>
      <c r="F339" s="3"/>
      <c r="G339" s="6"/>
      <c r="H339" s="3"/>
      <c r="I339" s="9"/>
      <c r="J339" s="3"/>
      <c r="K339" s="3"/>
      <c r="L339" s="6"/>
      <c r="M339" s="6"/>
      <c r="N339" s="6"/>
      <c r="O339" s="6"/>
      <c r="P339" s="6"/>
      <c r="Q339" s="6"/>
      <c r="R339" s="6"/>
    </row>
    <row r="340" spans="2:18" ht="12.75">
      <c r="B340" s="6"/>
      <c r="C340" s="6"/>
      <c r="D340" s="6"/>
      <c r="E340" s="6"/>
      <c r="F340" s="3"/>
      <c r="G340" s="6"/>
      <c r="H340" s="3"/>
      <c r="I340" s="9"/>
      <c r="J340" s="3"/>
      <c r="K340" s="3"/>
      <c r="L340" s="6"/>
      <c r="M340" s="6"/>
      <c r="N340" s="6"/>
      <c r="O340" s="6"/>
      <c r="P340" s="6"/>
      <c r="Q340" s="6"/>
      <c r="R340" s="6"/>
    </row>
    <row r="341" spans="2:18" ht="12.75">
      <c r="B341" s="6"/>
      <c r="C341" s="6"/>
      <c r="D341" s="6"/>
      <c r="E341" s="6"/>
      <c r="F341" s="3"/>
      <c r="G341" s="6"/>
      <c r="H341" s="3"/>
      <c r="I341" s="9"/>
      <c r="J341" s="3"/>
      <c r="K341" s="3"/>
      <c r="L341" s="6"/>
      <c r="M341" s="6"/>
      <c r="N341" s="6"/>
      <c r="O341" s="6"/>
      <c r="P341" s="6"/>
      <c r="Q341" s="6"/>
      <c r="R341" s="6"/>
    </row>
    <row r="342" spans="2:18" ht="12.75">
      <c r="B342" s="6"/>
      <c r="C342" s="6"/>
      <c r="D342" s="6"/>
      <c r="E342" s="6"/>
      <c r="F342" s="3"/>
      <c r="G342" s="6"/>
      <c r="H342" s="3"/>
      <c r="I342" s="9"/>
      <c r="J342" s="3"/>
      <c r="K342" s="3"/>
      <c r="L342" s="6"/>
      <c r="M342" s="6"/>
      <c r="N342" s="6"/>
      <c r="O342" s="6"/>
      <c r="P342" s="6"/>
      <c r="Q342" s="6"/>
      <c r="R342" s="6"/>
    </row>
    <row r="343" spans="2:18" ht="12.75">
      <c r="B343" s="6"/>
      <c r="C343" s="6"/>
      <c r="D343" s="6"/>
      <c r="E343" s="6"/>
      <c r="F343" s="3"/>
      <c r="G343" s="6"/>
      <c r="H343" s="3"/>
      <c r="I343" s="9"/>
      <c r="J343" s="3"/>
      <c r="K343" s="3"/>
      <c r="L343" s="6"/>
      <c r="M343" s="6"/>
      <c r="N343" s="6"/>
      <c r="O343" s="6"/>
      <c r="P343" s="6"/>
      <c r="Q343" s="6"/>
      <c r="R343" s="6"/>
    </row>
    <row r="344" spans="2:18" ht="12.75">
      <c r="B344" s="6"/>
      <c r="C344" s="6"/>
      <c r="D344" s="6"/>
      <c r="E344" s="6"/>
      <c r="F344" s="3"/>
      <c r="G344" s="6"/>
      <c r="H344" s="3"/>
      <c r="I344" s="9"/>
      <c r="J344" s="3"/>
      <c r="K344" s="3"/>
      <c r="L344" s="6"/>
      <c r="M344" s="6"/>
      <c r="N344" s="6"/>
      <c r="O344" s="6"/>
      <c r="P344" s="6"/>
      <c r="Q344" s="6"/>
      <c r="R344" s="6"/>
    </row>
    <row r="345" spans="2:18" ht="12.75">
      <c r="B345" s="6"/>
      <c r="C345" s="6"/>
      <c r="D345" s="6"/>
      <c r="E345" s="6"/>
      <c r="F345" s="3"/>
      <c r="G345" s="6"/>
      <c r="H345" s="3"/>
      <c r="I345" s="9"/>
      <c r="J345" s="3"/>
      <c r="K345" s="3"/>
      <c r="L345" s="6"/>
      <c r="M345" s="6"/>
      <c r="N345" s="6"/>
      <c r="O345" s="6"/>
      <c r="P345" s="6"/>
      <c r="Q345" s="6"/>
      <c r="R345" s="6"/>
    </row>
    <row r="346" spans="2:18" ht="12.75">
      <c r="B346" s="6"/>
      <c r="C346" s="6"/>
      <c r="D346" s="6"/>
      <c r="E346" s="6"/>
      <c r="F346" s="3"/>
      <c r="G346" s="6"/>
      <c r="H346" s="3"/>
      <c r="I346" s="9"/>
      <c r="J346" s="3"/>
      <c r="K346" s="3"/>
      <c r="L346" s="6"/>
      <c r="M346" s="6"/>
      <c r="N346" s="6"/>
      <c r="O346" s="6"/>
      <c r="P346" s="6"/>
      <c r="Q346" s="6"/>
      <c r="R346" s="6"/>
    </row>
    <row r="347" spans="2:18" ht="12.75">
      <c r="B347" s="16"/>
      <c r="C347" s="16"/>
      <c r="D347" s="16"/>
      <c r="E347" s="16"/>
      <c r="F347" s="35"/>
      <c r="G347" s="16"/>
      <c r="H347" s="3"/>
      <c r="I347" s="9"/>
      <c r="J347" s="3"/>
      <c r="K347" s="3"/>
      <c r="L347" s="6"/>
      <c r="M347" s="6"/>
      <c r="N347" s="6"/>
      <c r="O347" s="6"/>
      <c r="P347" s="6"/>
      <c r="Q347" s="6"/>
      <c r="R347" s="6"/>
    </row>
    <row r="348" spans="2:18" ht="12.75">
      <c r="B348" s="6"/>
      <c r="C348" s="6"/>
      <c r="D348" s="6"/>
      <c r="E348" s="6"/>
      <c r="F348" s="3"/>
      <c r="G348" s="6"/>
      <c r="H348" s="3"/>
      <c r="I348" s="9"/>
      <c r="J348" s="3"/>
      <c r="K348" s="3"/>
      <c r="L348" s="6"/>
      <c r="M348" s="6"/>
      <c r="N348" s="6"/>
      <c r="O348" s="6"/>
      <c r="P348" s="6"/>
      <c r="Q348" s="6"/>
      <c r="R348" s="6"/>
    </row>
    <row r="349" spans="1:18" ht="12.75">
      <c r="A349" s="16"/>
      <c r="B349" s="16"/>
      <c r="C349" s="16"/>
      <c r="D349" s="16"/>
      <c r="E349" s="16"/>
      <c r="F349" s="35"/>
      <c r="G349" s="16"/>
      <c r="H349" s="3"/>
      <c r="I349" s="9"/>
      <c r="J349" s="3"/>
      <c r="K349" s="3"/>
      <c r="L349" s="6"/>
      <c r="M349" s="6"/>
      <c r="N349" s="6"/>
      <c r="O349" s="6"/>
      <c r="P349" s="6"/>
      <c r="Q349" s="6"/>
      <c r="R349" s="6"/>
    </row>
    <row r="350" spans="2:18" ht="12.75">
      <c r="B350" s="6"/>
      <c r="C350" s="6"/>
      <c r="D350" s="6"/>
      <c r="E350" s="6"/>
      <c r="F350" s="3"/>
      <c r="G350" s="6"/>
      <c r="H350" s="3"/>
      <c r="I350" s="9"/>
      <c r="J350" s="3"/>
      <c r="K350" s="3"/>
      <c r="L350" s="6"/>
      <c r="M350" s="6"/>
      <c r="N350" s="6"/>
      <c r="O350" s="6"/>
      <c r="P350" s="6"/>
      <c r="Q350" s="6"/>
      <c r="R350" s="6"/>
    </row>
    <row r="351" spans="2:18" ht="12.75">
      <c r="B351" s="6"/>
      <c r="C351" s="6"/>
      <c r="D351" s="6"/>
      <c r="E351" s="6"/>
      <c r="F351" s="3"/>
      <c r="G351" s="6"/>
      <c r="H351" s="3"/>
      <c r="I351" s="9"/>
      <c r="J351" s="3"/>
      <c r="K351" s="3"/>
      <c r="L351" s="6"/>
      <c r="M351" s="6"/>
      <c r="N351" s="6"/>
      <c r="O351" s="6"/>
      <c r="P351" s="6"/>
      <c r="Q351" s="6"/>
      <c r="R351" s="6"/>
    </row>
    <row r="352" spans="2:18" ht="12.75">
      <c r="B352" s="6"/>
      <c r="C352" s="6"/>
      <c r="D352" s="6"/>
      <c r="E352" s="6"/>
      <c r="F352" s="3"/>
      <c r="G352" s="6"/>
      <c r="H352" s="3"/>
      <c r="I352" s="9"/>
      <c r="J352" s="3"/>
      <c r="K352" s="3"/>
      <c r="L352" s="6"/>
      <c r="M352" s="6"/>
      <c r="N352" s="6"/>
      <c r="O352" s="6"/>
      <c r="P352" s="6"/>
      <c r="Q352" s="6"/>
      <c r="R352" s="6"/>
    </row>
    <row r="353" spans="2:18" ht="12.75">
      <c r="B353" s="6"/>
      <c r="C353" s="6"/>
      <c r="D353" s="6"/>
      <c r="E353" s="6"/>
      <c r="F353" s="3"/>
      <c r="G353" s="6"/>
      <c r="H353" s="3"/>
      <c r="I353" s="9"/>
      <c r="J353" s="3"/>
      <c r="K353" s="3"/>
      <c r="L353" s="6"/>
      <c r="M353" s="6"/>
      <c r="N353" s="6"/>
      <c r="O353" s="6"/>
      <c r="P353" s="6"/>
      <c r="Q353" s="6"/>
      <c r="R353" s="6"/>
    </row>
    <row r="354" spans="2:18" ht="12.75">
      <c r="B354" s="16"/>
      <c r="C354" s="16"/>
      <c r="D354" s="16"/>
      <c r="E354" s="16"/>
      <c r="F354" s="35"/>
      <c r="G354" s="16"/>
      <c r="H354" s="3"/>
      <c r="I354" s="9"/>
      <c r="J354" s="3"/>
      <c r="K354" s="3"/>
      <c r="L354" s="6"/>
      <c r="M354" s="6"/>
      <c r="N354" s="6"/>
      <c r="O354" s="6"/>
      <c r="P354" s="6"/>
      <c r="Q354" s="6"/>
      <c r="R354" s="6"/>
    </row>
    <row r="355" spans="2:18" ht="12.75">
      <c r="B355" s="6"/>
      <c r="C355" s="6"/>
      <c r="D355" s="6"/>
      <c r="E355" s="6"/>
      <c r="F355" s="3"/>
      <c r="G355" s="6"/>
      <c r="H355" s="3"/>
      <c r="I355" s="9"/>
      <c r="J355" s="3"/>
      <c r="K355" s="3"/>
      <c r="L355" s="6"/>
      <c r="M355" s="6"/>
      <c r="N355" s="6"/>
      <c r="O355" s="6"/>
      <c r="P355" s="6"/>
      <c r="Q355" s="6"/>
      <c r="R355" s="6"/>
    </row>
    <row r="356" spans="2:18" ht="12.75">
      <c r="B356" s="6"/>
      <c r="C356" s="6"/>
      <c r="D356" s="6"/>
      <c r="E356" s="6"/>
      <c r="F356" s="3"/>
      <c r="G356" s="6"/>
      <c r="H356" s="3"/>
      <c r="I356" s="9"/>
      <c r="J356" s="3"/>
      <c r="K356" s="3"/>
      <c r="L356" s="6"/>
      <c r="M356" s="6"/>
      <c r="N356" s="6"/>
      <c r="O356" s="6"/>
      <c r="P356" s="6"/>
      <c r="Q356" s="6"/>
      <c r="R356" s="6"/>
    </row>
    <row r="357" spans="2:18" ht="12.75">
      <c r="B357" s="6"/>
      <c r="C357" s="6"/>
      <c r="D357" s="6"/>
      <c r="E357" s="6"/>
      <c r="F357" s="3"/>
      <c r="G357" s="6"/>
      <c r="H357" s="3"/>
      <c r="I357" s="9"/>
      <c r="J357" s="3"/>
      <c r="K357" s="3"/>
      <c r="L357" s="6"/>
      <c r="M357" s="6"/>
      <c r="N357" s="6"/>
      <c r="O357" s="6"/>
      <c r="P357" s="6"/>
      <c r="Q357" s="6"/>
      <c r="R357" s="6"/>
    </row>
    <row r="358" spans="2:18" ht="12.75">
      <c r="B358" s="6"/>
      <c r="C358" s="6"/>
      <c r="D358" s="6"/>
      <c r="E358" s="6"/>
      <c r="F358" s="3"/>
      <c r="G358" s="6"/>
      <c r="H358" s="3"/>
      <c r="I358" s="9"/>
      <c r="J358" s="3"/>
      <c r="K358" s="3"/>
      <c r="L358" s="6"/>
      <c r="M358" s="6"/>
      <c r="N358" s="6"/>
      <c r="O358" s="6"/>
      <c r="P358" s="6"/>
      <c r="Q358" s="6"/>
      <c r="R358" s="6"/>
    </row>
    <row r="359" spans="2:18" ht="12.75">
      <c r="B359" s="6"/>
      <c r="C359" s="6"/>
      <c r="D359" s="6"/>
      <c r="E359" s="6"/>
      <c r="F359" s="3"/>
      <c r="G359" s="6"/>
      <c r="H359" s="3"/>
      <c r="I359" s="9"/>
      <c r="J359" s="3"/>
      <c r="K359" s="3"/>
      <c r="L359" s="6"/>
      <c r="M359" s="6"/>
      <c r="N359" s="6"/>
      <c r="O359" s="6"/>
      <c r="P359" s="6"/>
      <c r="Q359" s="6"/>
      <c r="R359" s="6"/>
    </row>
    <row r="360" spans="2:18" ht="12.75">
      <c r="B360" s="6"/>
      <c r="C360" s="6"/>
      <c r="D360" s="6"/>
      <c r="E360" s="6"/>
      <c r="F360" s="3"/>
      <c r="G360" s="6"/>
      <c r="H360" s="3"/>
      <c r="I360" s="9"/>
      <c r="J360" s="3"/>
      <c r="K360" s="3"/>
      <c r="L360" s="6"/>
      <c r="M360" s="6"/>
      <c r="N360" s="6"/>
      <c r="O360" s="6"/>
      <c r="P360" s="6"/>
      <c r="Q360" s="6"/>
      <c r="R360" s="6"/>
    </row>
    <row r="361" spans="2:18" ht="12.75">
      <c r="B361" s="16"/>
      <c r="C361" s="16"/>
      <c r="D361" s="16"/>
      <c r="E361" s="16"/>
      <c r="F361" s="35"/>
      <c r="G361" s="16"/>
      <c r="H361" s="3"/>
      <c r="I361" s="9"/>
      <c r="J361" s="3"/>
      <c r="K361" s="3"/>
      <c r="L361" s="6"/>
      <c r="M361" s="6"/>
      <c r="N361" s="6"/>
      <c r="O361" s="6"/>
      <c r="P361" s="6"/>
      <c r="Q361" s="6"/>
      <c r="R361" s="6"/>
    </row>
    <row r="362" spans="2:18" ht="12.75">
      <c r="B362" s="6"/>
      <c r="C362" s="6"/>
      <c r="D362" s="6"/>
      <c r="E362" s="6"/>
      <c r="F362" s="3"/>
      <c r="G362" s="6"/>
      <c r="H362" s="3"/>
      <c r="I362" s="9"/>
      <c r="J362" s="3"/>
      <c r="K362" s="3"/>
      <c r="L362" s="6"/>
      <c r="M362" s="6"/>
      <c r="N362" s="6"/>
      <c r="O362" s="6"/>
      <c r="P362" s="6"/>
      <c r="Q362" s="6"/>
      <c r="R362" s="6"/>
    </row>
    <row r="363" spans="2:18" ht="12.75">
      <c r="B363" s="16"/>
      <c r="C363" s="16"/>
      <c r="D363" s="16"/>
      <c r="E363" s="16"/>
      <c r="F363" s="35"/>
      <c r="G363" s="16"/>
      <c r="H363" s="3"/>
      <c r="I363" s="9"/>
      <c r="J363" s="3"/>
      <c r="K363" s="3"/>
      <c r="L363" s="6"/>
      <c r="M363" s="6"/>
      <c r="N363" s="6"/>
      <c r="O363" s="6"/>
      <c r="P363" s="6"/>
      <c r="Q363" s="6"/>
      <c r="R363" s="6"/>
    </row>
    <row r="364" spans="2:18" ht="12.75">
      <c r="B364" s="6"/>
      <c r="C364" s="6"/>
      <c r="D364" s="6"/>
      <c r="E364" s="6"/>
      <c r="F364" s="3"/>
      <c r="G364" s="6"/>
      <c r="H364" s="3"/>
      <c r="I364" s="9"/>
      <c r="J364" s="3"/>
      <c r="K364" s="3"/>
      <c r="L364" s="6"/>
      <c r="M364" s="6"/>
      <c r="N364" s="6"/>
      <c r="O364" s="6"/>
      <c r="P364" s="6"/>
      <c r="Q364" s="6"/>
      <c r="R364" s="6"/>
    </row>
    <row r="365" spans="2:18" ht="12.75">
      <c r="B365" s="16"/>
      <c r="C365" s="16"/>
      <c r="D365" s="16"/>
      <c r="E365" s="16"/>
      <c r="F365" s="35"/>
      <c r="G365" s="16"/>
      <c r="H365" s="3"/>
      <c r="I365" s="9"/>
      <c r="J365" s="3"/>
      <c r="K365" s="3"/>
      <c r="L365" s="6"/>
      <c r="M365" s="6"/>
      <c r="N365" s="6"/>
      <c r="O365" s="6"/>
      <c r="P365" s="6"/>
      <c r="Q365" s="6"/>
      <c r="R365" s="6"/>
    </row>
    <row r="366" spans="2:18" ht="12.75">
      <c r="B366" s="16"/>
      <c r="C366" s="16"/>
      <c r="D366" s="16"/>
      <c r="E366" s="16"/>
      <c r="F366" s="35"/>
      <c r="G366" s="16"/>
      <c r="H366" s="3"/>
      <c r="I366" s="9"/>
      <c r="J366" s="3"/>
      <c r="K366" s="3"/>
      <c r="L366" s="6"/>
      <c r="M366" s="6"/>
      <c r="N366" s="6"/>
      <c r="O366" s="6"/>
      <c r="P366" s="6"/>
      <c r="Q366" s="6"/>
      <c r="R366" s="6"/>
    </row>
    <row r="367" spans="2:18" ht="12.75">
      <c r="B367" s="6"/>
      <c r="C367" s="52"/>
      <c r="D367" s="52"/>
      <c r="E367" s="52"/>
      <c r="F367" s="51"/>
      <c r="G367" s="52"/>
      <c r="H367" s="51"/>
      <c r="I367" s="51"/>
      <c r="J367" s="51"/>
      <c r="K367" s="3"/>
      <c r="L367" s="6"/>
      <c r="M367" s="6"/>
      <c r="N367" s="6"/>
      <c r="O367" s="6"/>
      <c r="P367" s="6"/>
      <c r="Q367" s="6"/>
      <c r="R367" s="6"/>
    </row>
    <row r="368" spans="1:18" ht="12.75">
      <c r="A368" s="52"/>
      <c r="B368" s="52"/>
      <c r="C368" s="52"/>
      <c r="D368" s="52"/>
      <c r="E368" s="52"/>
      <c r="F368" s="51"/>
      <c r="G368" s="52"/>
      <c r="H368" s="51"/>
      <c r="I368" s="51"/>
      <c r="J368" s="51"/>
      <c r="K368" s="51"/>
      <c r="L368" s="52"/>
      <c r="M368" s="6"/>
      <c r="N368" s="6"/>
      <c r="O368" s="6"/>
      <c r="P368" s="6"/>
      <c r="Q368" s="6"/>
      <c r="R368" s="6"/>
    </row>
    <row r="369" spans="1:18" ht="12.75">
      <c r="A369" s="52"/>
      <c r="B369" s="52"/>
      <c r="C369" s="52"/>
      <c r="D369" s="52"/>
      <c r="E369" s="52"/>
      <c r="F369" s="51"/>
      <c r="G369" s="52"/>
      <c r="H369" s="51"/>
      <c r="I369" s="51"/>
      <c r="J369" s="51"/>
      <c r="K369" s="51"/>
      <c r="L369" s="52"/>
      <c r="M369" s="6"/>
      <c r="N369" s="6"/>
      <c r="O369" s="6"/>
      <c r="P369" s="6"/>
      <c r="Q369" s="6"/>
      <c r="R369" s="6"/>
    </row>
    <row r="370" spans="1:18" ht="12.75">
      <c r="A370" s="52"/>
      <c r="B370" s="52"/>
      <c r="C370" s="63"/>
      <c r="D370" s="63"/>
      <c r="E370" s="63"/>
      <c r="F370" s="78"/>
      <c r="G370" s="63"/>
      <c r="H370" s="51"/>
      <c r="I370" s="51"/>
      <c r="J370" s="51"/>
      <c r="K370" s="51"/>
      <c r="L370" s="52"/>
      <c r="M370" s="6"/>
      <c r="N370" s="6"/>
      <c r="O370" s="6"/>
      <c r="P370" s="6"/>
      <c r="Q370" s="6"/>
      <c r="R370" s="6"/>
    </row>
    <row r="371" spans="1:18" ht="12.75">
      <c r="A371" s="52"/>
      <c r="B371" s="52"/>
      <c r="C371" s="52"/>
      <c r="D371" s="52"/>
      <c r="E371" s="52"/>
      <c r="F371" s="51"/>
      <c r="G371" s="52"/>
      <c r="H371" s="51"/>
      <c r="I371" s="51"/>
      <c r="J371" s="51"/>
      <c r="K371" s="51"/>
      <c r="L371" s="52"/>
      <c r="M371" s="6"/>
      <c r="N371" s="6"/>
      <c r="O371" s="6"/>
      <c r="P371" s="6"/>
      <c r="Q371" s="6"/>
      <c r="R371" s="6"/>
    </row>
    <row r="372" spans="2:18" ht="12.75">
      <c r="B372" s="6"/>
      <c r="C372" s="52"/>
      <c r="D372" s="52"/>
      <c r="E372" s="52"/>
      <c r="F372" s="51"/>
      <c r="G372" s="52"/>
      <c r="H372" s="51"/>
      <c r="I372" s="51"/>
      <c r="J372" s="51"/>
      <c r="K372" s="3"/>
      <c r="L372" s="6"/>
      <c r="M372" s="6"/>
      <c r="N372" s="6"/>
      <c r="O372" s="6"/>
      <c r="P372" s="6"/>
      <c r="Q372" s="6"/>
      <c r="R372" s="6"/>
    </row>
    <row r="373" spans="2:18" ht="12.75">
      <c r="B373" s="6"/>
      <c r="C373" s="6"/>
      <c r="D373" s="6"/>
      <c r="E373" s="6"/>
      <c r="F373" s="3"/>
      <c r="G373" s="6"/>
      <c r="H373" s="3"/>
      <c r="I373" s="8"/>
      <c r="J373" s="3"/>
      <c r="K373" s="3"/>
      <c r="L373" s="6"/>
      <c r="M373" s="6"/>
      <c r="N373" s="6"/>
      <c r="O373" s="6"/>
      <c r="P373" s="6"/>
      <c r="Q373" s="6"/>
      <c r="R373" s="6"/>
    </row>
    <row r="374" spans="2:18" ht="12.75">
      <c r="B374" s="6"/>
      <c r="C374" s="6"/>
      <c r="D374" s="6"/>
      <c r="E374" s="6"/>
      <c r="F374" s="3"/>
      <c r="G374" s="6"/>
      <c r="H374" s="3"/>
      <c r="I374" s="9"/>
      <c r="J374" s="3"/>
      <c r="K374" s="3"/>
      <c r="L374" s="6"/>
      <c r="M374" s="6"/>
      <c r="N374" s="6"/>
      <c r="O374" s="6"/>
      <c r="P374" s="6"/>
      <c r="Q374" s="6"/>
      <c r="R374" s="6"/>
    </row>
    <row r="375" spans="2:18" ht="12.75">
      <c r="B375" s="6"/>
      <c r="C375" s="6"/>
      <c r="D375" s="6"/>
      <c r="E375" s="6"/>
      <c r="F375" s="3"/>
      <c r="G375" s="6"/>
      <c r="H375" s="3"/>
      <c r="I375" s="9"/>
      <c r="J375" s="3"/>
      <c r="K375" s="3"/>
      <c r="L375" s="6"/>
      <c r="M375" s="6"/>
      <c r="N375" s="6"/>
      <c r="O375" s="6"/>
      <c r="P375" s="6"/>
      <c r="Q375" s="6"/>
      <c r="R375" s="6"/>
    </row>
    <row r="376" spans="2:18" ht="12.75">
      <c r="B376" s="6"/>
      <c r="C376" s="6"/>
      <c r="D376" s="6"/>
      <c r="E376" s="6"/>
      <c r="F376" s="3"/>
      <c r="G376" s="6"/>
      <c r="H376" s="3"/>
      <c r="I376" s="9"/>
      <c r="J376" s="3"/>
      <c r="K376" s="3"/>
      <c r="L376" s="6"/>
      <c r="M376" s="6"/>
      <c r="N376" s="6"/>
      <c r="O376" s="6"/>
      <c r="P376" s="6"/>
      <c r="Q376" s="6"/>
      <c r="R376" s="6"/>
    </row>
    <row r="377" spans="2:18" ht="12.75">
      <c r="B377" s="6"/>
      <c r="C377" s="6"/>
      <c r="D377" s="6"/>
      <c r="E377" s="6"/>
      <c r="F377" s="3"/>
      <c r="G377" s="6"/>
      <c r="H377" s="3"/>
      <c r="I377" s="9"/>
      <c r="J377" s="3"/>
      <c r="K377" s="3"/>
      <c r="L377" s="6"/>
      <c r="M377" s="6"/>
      <c r="N377" s="6"/>
      <c r="O377" s="6"/>
      <c r="P377" s="6"/>
      <c r="Q377" s="6"/>
      <c r="R377" s="6"/>
    </row>
    <row r="378" spans="2:18" ht="12.75">
      <c r="B378" s="6"/>
      <c r="C378" s="6"/>
      <c r="D378" s="6"/>
      <c r="E378" s="6"/>
      <c r="F378" s="3"/>
      <c r="G378" s="6"/>
      <c r="H378" s="3"/>
      <c r="I378" s="9"/>
      <c r="J378" s="3"/>
      <c r="K378" s="3"/>
      <c r="L378" s="6"/>
      <c r="M378" s="6"/>
      <c r="N378" s="6"/>
      <c r="O378" s="6"/>
      <c r="P378" s="6"/>
      <c r="Q378" s="6"/>
      <c r="R378" s="6"/>
    </row>
    <row r="379" spans="2:18" ht="12.75">
      <c r="B379" s="6"/>
      <c r="C379" s="6"/>
      <c r="D379" s="6"/>
      <c r="E379" s="6"/>
      <c r="F379" s="3"/>
      <c r="G379" s="6"/>
      <c r="H379" s="3"/>
      <c r="I379" s="9"/>
      <c r="J379" s="3"/>
      <c r="K379" s="3"/>
      <c r="L379" s="6"/>
      <c r="M379" s="6"/>
      <c r="N379" s="6"/>
      <c r="O379" s="6"/>
      <c r="P379" s="6"/>
      <c r="Q379" s="6"/>
      <c r="R379" s="6"/>
    </row>
    <row r="380" spans="2:18" ht="12.75">
      <c r="B380" s="6"/>
      <c r="C380" s="6"/>
      <c r="D380" s="6"/>
      <c r="E380" s="6"/>
      <c r="F380" s="3"/>
      <c r="G380" s="6"/>
      <c r="H380" s="3"/>
      <c r="I380" s="9"/>
      <c r="J380" s="3"/>
      <c r="K380" s="3"/>
      <c r="L380" s="6"/>
      <c r="M380" s="6"/>
      <c r="N380" s="6"/>
      <c r="O380" s="6"/>
      <c r="P380" s="6"/>
      <c r="Q380" s="6"/>
      <c r="R380" s="6"/>
    </row>
    <row r="381" spans="2:18" ht="12.75">
      <c r="B381" s="6"/>
      <c r="C381" s="6"/>
      <c r="D381" s="6"/>
      <c r="E381" s="6"/>
      <c r="F381" s="3"/>
      <c r="G381" s="6"/>
      <c r="H381" s="3"/>
      <c r="I381" s="9"/>
      <c r="J381" s="3"/>
      <c r="K381" s="3"/>
      <c r="L381" s="6"/>
      <c r="M381" s="6"/>
      <c r="N381" s="6"/>
      <c r="O381" s="6"/>
      <c r="P381" s="6"/>
      <c r="Q381" s="6"/>
      <c r="R381" s="6"/>
    </row>
    <row r="382" spans="2:18" ht="12.75">
      <c r="B382" s="6"/>
      <c r="C382" s="6"/>
      <c r="D382" s="6"/>
      <c r="E382" s="6"/>
      <c r="F382" s="3"/>
      <c r="G382" s="6"/>
      <c r="H382" s="3"/>
      <c r="I382" s="9"/>
      <c r="J382" s="3"/>
      <c r="K382" s="3"/>
      <c r="L382" s="6"/>
      <c r="M382" s="6"/>
      <c r="N382" s="6"/>
      <c r="O382" s="6"/>
      <c r="P382" s="6"/>
      <c r="Q382" s="6"/>
      <c r="R382" s="6"/>
    </row>
    <row r="383" spans="2:18" ht="12.75">
      <c r="B383" s="6"/>
      <c r="C383" s="6"/>
      <c r="D383" s="6"/>
      <c r="E383" s="6"/>
      <c r="F383" s="3"/>
      <c r="G383" s="6"/>
      <c r="H383" s="3"/>
      <c r="I383" s="9"/>
      <c r="J383" s="3"/>
      <c r="K383" s="3"/>
      <c r="L383" s="6"/>
      <c r="M383" s="6"/>
      <c r="N383" s="6"/>
      <c r="O383" s="6"/>
      <c r="P383" s="6"/>
      <c r="Q383" s="6"/>
      <c r="R383" s="6"/>
    </row>
    <row r="384" spans="2:18" ht="12.75">
      <c r="B384" s="6"/>
      <c r="C384" s="6"/>
      <c r="D384" s="6"/>
      <c r="E384" s="6"/>
      <c r="F384" s="3"/>
      <c r="G384" s="6"/>
      <c r="H384" s="3"/>
      <c r="I384" s="9"/>
      <c r="J384" s="3"/>
      <c r="K384" s="3"/>
      <c r="L384" s="6"/>
      <c r="M384" s="6"/>
      <c r="N384" s="6"/>
      <c r="O384" s="6"/>
      <c r="P384" s="6"/>
      <c r="Q384" s="6"/>
      <c r="R384" s="6"/>
    </row>
    <row r="385" spans="2:18" ht="12.75">
      <c r="B385" s="6"/>
      <c r="C385" s="6"/>
      <c r="D385" s="6"/>
      <c r="E385" s="6"/>
      <c r="F385" s="3"/>
      <c r="G385" s="6"/>
      <c r="H385" s="3"/>
      <c r="I385" s="9"/>
      <c r="J385" s="3"/>
      <c r="K385" s="3"/>
      <c r="L385" s="6"/>
      <c r="M385" s="6"/>
      <c r="N385" s="6"/>
      <c r="O385" s="6"/>
      <c r="P385" s="6"/>
      <c r="Q385" s="6"/>
      <c r="R385" s="6"/>
    </row>
    <row r="386" spans="2:18" ht="12.75">
      <c r="B386" s="6"/>
      <c r="C386" s="6"/>
      <c r="D386" s="6"/>
      <c r="E386" s="6"/>
      <c r="F386" s="3"/>
      <c r="G386" s="6"/>
      <c r="H386" s="3"/>
      <c r="I386" s="9"/>
      <c r="J386" s="3"/>
      <c r="K386" s="3"/>
      <c r="L386" s="6"/>
      <c r="M386" s="6"/>
      <c r="N386" s="6"/>
      <c r="O386" s="6"/>
      <c r="P386" s="6"/>
      <c r="Q386" s="6"/>
      <c r="R386" s="6"/>
    </row>
    <row r="387" spans="2:18" ht="12.75">
      <c r="B387" s="6"/>
      <c r="C387" s="6"/>
      <c r="D387" s="6"/>
      <c r="E387" s="6"/>
      <c r="F387" s="3"/>
      <c r="G387" s="6"/>
      <c r="H387" s="3"/>
      <c r="I387" s="9"/>
      <c r="J387" s="3"/>
      <c r="K387" s="3"/>
      <c r="L387" s="6"/>
      <c r="M387" s="6"/>
      <c r="N387" s="6"/>
      <c r="O387" s="6"/>
      <c r="P387" s="6"/>
      <c r="Q387" s="6"/>
      <c r="R387" s="6"/>
    </row>
    <row r="388" spans="2:18" ht="12.75">
      <c r="B388" s="6"/>
      <c r="C388" s="6"/>
      <c r="D388" s="6"/>
      <c r="E388" s="6"/>
      <c r="F388" s="3"/>
      <c r="G388" s="6"/>
      <c r="H388" s="3"/>
      <c r="I388" s="9"/>
      <c r="J388" s="3"/>
      <c r="K388" s="3"/>
      <c r="L388" s="6"/>
      <c r="M388" s="6"/>
      <c r="N388" s="6"/>
      <c r="O388" s="6"/>
      <c r="P388" s="6"/>
      <c r="Q388" s="6"/>
      <c r="R388" s="6"/>
    </row>
    <row r="389" spans="2:18" ht="12.75">
      <c r="B389" s="6"/>
      <c r="C389" s="6"/>
      <c r="D389" s="6"/>
      <c r="E389" s="6"/>
      <c r="F389" s="3"/>
      <c r="G389" s="6"/>
      <c r="H389" s="3"/>
      <c r="I389" s="9"/>
      <c r="J389" s="3"/>
      <c r="K389" s="3"/>
      <c r="L389" s="6"/>
      <c r="M389" s="6"/>
      <c r="N389" s="6"/>
      <c r="O389" s="6"/>
      <c r="P389" s="6"/>
      <c r="Q389" s="6"/>
      <c r="R389" s="6"/>
    </row>
    <row r="390" spans="2:18" ht="12.75">
      <c r="B390" s="6"/>
      <c r="C390" s="6"/>
      <c r="D390" s="6"/>
      <c r="E390" s="6"/>
      <c r="F390" s="3"/>
      <c r="G390" s="6"/>
      <c r="H390" s="3"/>
      <c r="I390" s="9"/>
      <c r="J390" s="3"/>
      <c r="K390" s="3"/>
      <c r="L390" s="6"/>
      <c r="M390" s="6"/>
      <c r="N390" s="6"/>
      <c r="O390" s="6"/>
      <c r="P390" s="6"/>
      <c r="Q390" s="6"/>
      <c r="R390" s="6"/>
    </row>
    <row r="391" spans="2:18" ht="12.75">
      <c r="B391" s="6"/>
      <c r="C391" s="6"/>
      <c r="D391" s="6"/>
      <c r="E391" s="6"/>
      <c r="F391" s="3"/>
      <c r="G391" s="6"/>
      <c r="H391" s="3"/>
      <c r="I391" s="9"/>
      <c r="J391" s="3"/>
      <c r="K391" s="3"/>
      <c r="L391" s="6"/>
      <c r="M391" s="6"/>
      <c r="N391" s="6"/>
      <c r="O391" s="6"/>
      <c r="P391" s="6"/>
      <c r="Q391" s="6"/>
      <c r="R391" s="6"/>
    </row>
    <row r="392" spans="2:18" ht="12.75">
      <c r="B392" s="6"/>
      <c r="C392" s="6"/>
      <c r="D392" s="6"/>
      <c r="E392" s="6"/>
      <c r="F392" s="3"/>
      <c r="G392" s="6"/>
      <c r="H392" s="3"/>
      <c r="I392" s="9"/>
      <c r="J392" s="3"/>
      <c r="K392" s="3"/>
      <c r="L392" s="6"/>
      <c r="M392" s="6"/>
      <c r="N392" s="6"/>
      <c r="O392" s="6"/>
      <c r="P392" s="6"/>
      <c r="Q392" s="6"/>
      <c r="R392" s="6"/>
    </row>
    <row r="393" spans="2:18" ht="12.75">
      <c r="B393" s="6"/>
      <c r="C393" s="6"/>
      <c r="D393" s="6"/>
      <c r="E393" s="6"/>
      <c r="F393" s="3"/>
      <c r="G393" s="6"/>
      <c r="H393" s="3"/>
      <c r="I393" s="9"/>
      <c r="J393" s="3"/>
      <c r="K393" s="3"/>
      <c r="L393" s="6"/>
      <c r="M393" s="6"/>
      <c r="N393" s="6"/>
      <c r="O393" s="6"/>
      <c r="P393" s="6"/>
      <c r="Q393" s="6"/>
      <c r="R393" s="6"/>
    </row>
    <row r="394" spans="2:18" ht="12.75">
      <c r="B394" s="6"/>
      <c r="C394" s="6"/>
      <c r="D394" s="6"/>
      <c r="E394" s="6"/>
      <c r="F394" s="3"/>
      <c r="G394" s="6"/>
      <c r="H394" s="3"/>
      <c r="I394" s="9"/>
      <c r="J394" s="3"/>
      <c r="K394" s="3"/>
      <c r="L394" s="6"/>
      <c r="M394" s="6"/>
      <c r="N394" s="6"/>
      <c r="O394" s="6"/>
      <c r="P394" s="6"/>
      <c r="Q394" s="6"/>
      <c r="R394" s="6"/>
    </row>
    <row r="395" spans="2:18" ht="12.75">
      <c r="B395" s="6"/>
      <c r="C395" s="6"/>
      <c r="D395" s="6"/>
      <c r="E395" s="6"/>
      <c r="F395" s="3"/>
      <c r="G395" s="6"/>
      <c r="H395" s="3"/>
      <c r="I395" s="9"/>
      <c r="J395" s="3"/>
      <c r="K395" s="3"/>
      <c r="L395" s="6"/>
      <c r="M395" s="6"/>
      <c r="N395" s="6"/>
      <c r="O395" s="6"/>
      <c r="P395" s="6"/>
      <c r="Q395" s="6"/>
      <c r="R395" s="6"/>
    </row>
    <row r="396" spans="2:18" ht="12.75">
      <c r="B396" s="6"/>
      <c r="C396" s="6"/>
      <c r="D396" s="6"/>
      <c r="E396" s="6"/>
      <c r="F396" s="3"/>
      <c r="G396" s="6"/>
      <c r="H396" s="3"/>
      <c r="I396" s="9"/>
      <c r="J396" s="3"/>
      <c r="K396" s="3"/>
      <c r="L396" s="6"/>
      <c r="M396" s="6"/>
      <c r="N396" s="6"/>
      <c r="O396" s="6"/>
      <c r="P396" s="6"/>
      <c r="Q396" s="6"/>
      <c r="R396" s="6"/>
    </row>
    <row r="397" spans="9:11" ht="12.75">
      <c r="I397" s="9"/>
      <c r="K397" s="3"/>
    </row>
    <row r="398" spans="9:11" ht="12.75">
      <c r="I398" s="9"/>
      <c r="K398" s="3"/>
    </row>
    <row r="399" spans="9:11" ht="12.75">
      <c r="I399" s="9"/>
      <c r="K399" s="3"/>
    </row>
    <row r="400" spans="9:11" ht="12.75">
      <c r="I400" s="9"/>
      <c r="K400" s="3"/>
    </row>
    <row r="401" spans="9:11" ht="12.75">
      <c r="I401" s="9"/>
      <c r="K401" s="3"/>
    </row>
    <row r="402" spans="9:11" ht="12.75">
      <c r="I402" s="9"/>
      <c r="K402" s="3"/>
    </row>
    <row r="403" spans="9:11" ht="12.75">
      <c r="I403" s="9"/>
      <c r="K403" s="3"/>
    </row>
    <row r="404" spans="9:11" ht="12.75">
      <c r="I404" s="9"/>
      <c r="K404" s="3"/>
    </row>
    <row r="405" spans="9:11" ht="12.75">
      <c r="I405" s="9"/>
      <c r="K405" s="3"/>
    </row>
    <row r="406" spans="9:11" ht="12.75">
      <c r="I406" s="9"/>
      <c r="K406" s="3"/>
    </row>
    <row r="407" spans="9:11" ht="12.75">
      <c r="I407" s="9"/>
      <c r="K407" s="3"/>
    </row>
    <row r="408" spans="9:11" ht="12.75">
      <c r="I408" s="9"/>
      <c r="K408" s="3"/>
    </row>
    <row r="409" spans="9:11" ht="12.75">
      <c r="I409" s="9"/>
      <c r="K409" s="3"/>
    </row>
    <row r="410" spans="9:11" ht="12.75">
      <c r="I410" s="9"/>
      <c r="K410" s="3"/>
    </row>
    <row r="411" spans="9:11" ht="12.75">
      <c r="I411" s="9"/>
      <c r="K411" s="3"/>
    </row>
    <row r="412" spans="9:11" ht="12.75">
      <c r="I412" s="9"/>
      <c r="K412" s="3"/>
    </row>
    <row r="413" spans="9:11" ht="12.75">
      <c r="I413" s="9"/>
      <c r="K413" s="3"/>
    </row>
    <row r="414" spans="9:11" ht="12.75">
      <c r="I414" s="9"/>
      <c r="K414" s="3"/>
    </row>
    <row r="415" spans="9:11" ht="12.75">
      <c r="I415" s="9"/>
      <c r="K415" s="3"/>
    </row>
    <row r="416" spans="9:11" ht="12.75">
      <c r="I416" s="9"/>
      <c r="K416" s="3"/>
    </row>
    <row r="417" spans="9:11" ht="12.75">
      <c r="I417" s="9"/>
      <c r="K417" s="3"/>
    </row>
    <row r="418" spans="9:11" ht="12.75">
      <c r="I418" s="9"/>
      <c r="K418" s="3"/>
    </row>
    <row r="419" spans="9:11" ht="12.75">
      <c r="I419" s="9"/>
      <c r="K419" s="3"/>
    </row>
    <row r="420" spans="9:11" ht="12.75">
      <c r="I420" s="9"/>
      <c r="K420" s="3"/>
    </row>
    <row r="421" spans="9:11" ht="12.75">
      <c r="I421" s="9"/>
      <c r="K421" s="3"/>
    </row>
    <row r="422" spans="9:11" ht="12.75">
      <c r="I422" s="9"/>
      <c r="K422" s="3"/>
    </row>
    <row r="423" spans="9:11" ht="12.75">
      <c r="I423" s="9"/>
      <c r="K423" s="3"/>
    </row>
    <row r="424" spans="9:11" ht="12.75">
      <c r="I424" s="9"/>
      <c r="K424" s="3"/>
    </row>
    <row r="425" spans="9:11" ht="12.75">
      <c r="I425" s="9"/>
      <c r="K425" s="3"/>
    </row>
    <row r="426" spans="9:11" ht="12.75">
      <c r="I426" s="9"/>
      <c r="K426" s="3"/>
    </row>
    <row r="427" spans="9:11" ht="12.75">
      <c r="I427" s="9"/>
      <c r="K427" s="3"/>
    </row>
    <row r="428" spans="9:11" ht="12.75">
      <c r="I428" s="9"/>
      <c r="K428" s="3"/>
    </row>
    <row r="429" spans="9:11" ht="12.75">
      <c r="I429" s="9"/>
      <c r="K429" s="3"/>
    </row>
    <row r="430" spans="9:11" ht="12.75">
      <c r="I430" s="9"/>
      <c r="K430" s="3"/>
    </row>
    <row r="431" spans="9:11" ht="12.75">
      <c r="I431" s="9"/>
      <c r="K431" s="3"/>
    </row>
    <row r="432" spans="9:11" ht="12.75">
      <c r="I432" s="9"/>
      <c r="K432" s="3"/>
    </row>
    <row r="433" spans="9:11" ht="12.75">
      <c r="I433" s="9"/>
      <c r="K433" s="3"/>
    </row>
    <row r="434" spans="9:11" ht="12.75">
      <c r="I434" s="9"/>
      <c r="K434" s="3"/>
    </row>
    <row r="435" spans="9:11" ht="12.75">
      <c r="I435" s="9"/>
      <c r="K435" s="3"/>
    </row>
    <row r="436" spans="9:11" ht="12.75">
      <c r="I436" s="9"/>
      <c r="K436" s="3"/>
    </row>
    <row r="437" spans="9:11" ht="12.75">
      <c r="I437" s="9"/>
      <c r="K437" s="3"/>
    </row>
    <row r="438" spans="9:11" ht="12.75">
      <c r="I438" s="9"/>
      <c r="K438" s="3"/>
    </row>
    <row r="439" spans="9:11" ht="12.75">
      <c r="I439" s="9"/>
      <c r="K439" s="3"/>
    </row>
    <row r="440" spans="9:11" ht="12.75">
      <c r="I440" s="9"/>
      <c r="K440" s="3"/>
    </row>
    <row r="441" spans="9:11" ht="12.75">
      <c r="I441" s="9"/>
      <c r="K441" s="3"/>
    </row>
    <row r="442" spans="9:11" ht="12.75">
      <c r="I442" s="9"/>
      <c r="K442" s="3"/>
    </row>
    <row r="443" spans="9:11" ht="12.75">
      <c r="I443" s="9"/>
      <c r="K443" s="3"/>
    </row>
    <row r="444" spans="9:11" ht="12.75">
      <c r="I444" s="9"/>
      <c r="K444" s="3"/>
    </row>
    <row r="445" spans="9:11" ht="12.75">
      <c r="I445" s="9"/>
      <c r="K445" s="3"/>
    </row>
    <row r="446" spans="9:11" ht="12.75">
      <c r="I446" s="9"/>
      <c r="K446" s="3"/>
    </row>
    <row r="447" spans="9:11" ht="12.75">
      <c r="I447" s="9"/>
      <c r="K447" s="3"/>
    </row>
    <row r="448" spans="9:11" ht="12.75">
      <c r="I448" s="9"/>
      <c r="K448" s="3"/>
    </row>
    <row r="449" spans="9:11" ht="12.75">
      <c r="I449" s="9"/>
      <c r="K449" s="3"/>
    </row>
    <row r="450" spans="9:11" ht="12.75">
      <c r="I450" s="9"/>
      <c r="K450" s="3"/>
    </row>
    <row r="451" spans="9:11" ht="12.75">
      <c r="I451" s="9"/>
      <c r="K451" s="3"/>
    </row>
    <row r="452" spans="9:11" ht="12.75">
      <c r="I452" s="9"/>
      <c r="K452" s="3"/>
    </row>
    <row r="453" spans="9:11" ht="12.75">
      <c r="I453" s="9"/>
      <c r="K453" s="3"/>
    </row>
    <row r="454" spans="9:11" ht="12.75">
      <c r="I454" s="9"/>
      <c r="K454" s="3"/>
    </row>
    <row r="455" spans="9:11" ht="12.75">
      <c r="I455" s="9"/>
      <c r="K455" s="3"/>
    </row>
    <row r="456" spans="9:11" ht="12.75">
      <c r="I456" s="9"/>
      <c r="K456" s="3"/>
    </row>
    <row r="457" spans="9:11" ht="12.75">
      <c r="I457" s="9"/>
      <c r="K457" s="3"/>
    </row>
    <row r="458" spans="9:11" ht="12.75">
      <c r="I458" s="9"/>
      <c r="K458" s="3"/>
    </row>
    <row r="459" spans="9:11" ht="12.75">
      <c r="I459" s="9"/>
      <c r="K459" s="3"/>
    </row>
    <row r="460" spans="9:11" ht="12.75">
      <c r="I460" s="9"/>
      <c r="K460" s="3"/>
    </row>
    <row r="461" spans="9:11" ht="12.75">
      <c r="I461" s="9"/>
      <c r="K461" s="3"/>
    </row>
    <row r="462" spans="9:11" ht="12.75">
      <c r="I462" s="9"/>
      <c r="K462" s="3"/>
    </row>
    <row r="463" spans="9:11" ht="12.75">
      <c r="I463" s="9"/>
      <c r="K463" s="3"/>
    </row>
    <row r="464" spans="9:11" ht="12.75">
      <c r="I464" s="9"/>
      <c r="K464" s="3"/>
    </row>
    <row r="465" spans="9:11" ht="12.75">
      <c r="I465" s="9"/>
      <c r="K465" s="3"/>
    </row>
    <row r="466" spans="9:11" ht="12.75">
      <c r="I466" s="9"/>
      <c r="K466" s="3"/>
    </row>
    <row r="467" spans="9:11" ht="12.75">
      <c r="I467" s="9"/>
      <c r="K467" s="3"/>
    </row>
    <row r="468" spans="9:11" ht="12.75">
      <c r="I468" s="9"/>
      <c r="K468" s="3"/>
    </row>
    <row r="469" spans="9:11" ht="12.75">
      <c r="I469" s="9"/>
      <c r="K469" s="3"/>
    </row>
    <row r="470" spans="9:11" ht="12.75">
      <c r="I470" s="9"/>
      <c r="K470" s="3"/>
    </row>
    <row r="471" spans="9:11" ht="12.75">
      <c r="I471" s="9"/>
      <c r="K471" s="3"/>
    </row>
    <row r="472" spans="9:11" ht="12.75">
      <c r="I472" s="9"/>
      <c r="K472" s="3"/>
    </row>
    <row r="473" spans="9:11" ht="12.75">
      <c r="I473" s="9"/>
      <c r="K473" s="3"/>
    </row>
    <row r="474" spans="9:11" ht="12.75">
      <c r="I474" s="9"/>
      <c r="K474" s="3"/>
    </row>
    <row r="475" spans="9:11" ht="12.75">
      <c r="I475" s="9"/>
      <c r="K475" s="3"/>
    </row>
    <row r="476" spans="9:11" ht="12.75">
      <c r="I476" s="9"/>
      <c r="K476" s="3"/>
    </row>
    <row r="477" spans="9:11" ht="12.75">
      <c r="I477" s="9"/>
      <c r="K477" s="3"/>
    </row>
    <row r="478" spans="9:11" ht="12.75">
      <c r="I478" s="9"/>
      <c r="K478" s="3"/>
    </row>
    <row r="479" spans="9:11" ht="12.75">
      <c r="I479" s="9"/>
      <c r="K479" s="3"/>
    </row>
    <row r="480" spans="9:11" ht="12.75">
      <c r="I480" s="9"/>
      <c r="K480" s="3"/>
    </row>
    <row r="481" spans="9:11" ht="12.75">
      <c r="I481" s="9"/>
      <c r="K481" s="3"/>
    </row>
    <row r="482" spans="9:11" ht="12.75">
      <c r="I482" s="9"/>
      <c r="K482" s="3"/>
    </row>
    <row r="483" spans="9:11" ht="12.75">
      <c r="I483" s="9"/>
      <c r="K483" s="3"/>
    </row>
    <row r="484" spans="9:11" ht="12.75">
      <c r="I484" s="9"/>
      <c r="K484" s="3"/>
    </row>
    <row r="485" spans="9:11" ht="12.75">
      <c r="I485" s="9"/>
      <c r="K485" s="3"/>
    </row>
    <row r="486" spans="9:11" ht="12.75">
      <c r="I486" s="9"/>
      <c r="K486" s="3"/>
    </row>
    <row r="487" spans="9:11" ht="12.75">
      <c r="I487" s="9"/>
      <c r="K487" s="3"/>
    </row>
    <row r="488" spans="9:11" ht="12.75">
      <c r="I488" s="9"/>
      <c r="K488" s="3"/>
    </row>
    <row r="489" spans="9:11" ht="12.75">
      <c r="I489" s="9"/>
      <c r="K489" s="3"/>
    </row>
    <row r="490" spans="9:11" ht="12.75">
      <c r="I490" s="9"/>
      <c r="K490" s="3"/>
    </row>
    <row r="491" spans="9:11" ht="12.75">
      <c r="I491" s="9"/>
      <c r="K491" s="3"/>
    </row>
    <row r="492" spans="9:11" ht="12.75">
      <c r="I492" s="9"/>
      <c r="K492" s="3"/>
    </row>
    <row r="493" spans="9:11" ht="12.75">
      <c r="I493" s="9"/>
      <c r="K493" s="3"/>
    </row>
    <row r="494" spans="9:11" ht="12.75">
      <c r="I494" s="9"/>
      <c r="K494" s="3"/>
    </row>
    <row r="495" spans="9:11" ht="12.75">
      <c r="I495" s="9"/>
      <c r="K495" s="3"/>
    </row>
    <row r="496" spans="9:11" ht="12.75">
      <c r="I496" s="9"/>
      <c r="K496" s="3"/>
    </row>
    <row r="497" spans="9:11" ht="12.75">
      <c r="I497" s="9"/>
      <c r="K497" s="3"/>
    </row>
    <row r="498" spans="9:11" ht="12.75">
      <c r="I498" s="9"/>
      <c r="K498" s="3"/>
    </row>
    <row r="499" spans="9:11" ht="12.75">
      <c r="I499" s="9"/>
      <c r="K499" s="3"/>
    </row>
    <row r="500" spans="9:11" ht="12.75">
      <c r="I500" s="9"/>
      <c r="K500" s="3"/>
    </row>
    <row r="501" spans="9:11" ht="12.75">
      <c r="I501" s="9"/>
      <c r="K501" s="3"/>
    </row>
    <row r="502" spans="9:11" ht="12.75">
      <c r="I502" s="9"/>
      <c r="K502" s="3"/>
    </row>
    <row r="503" spans="9:11" ht="12.75">
      <c r="I503" s="9"/>
      <c r="K503" s="3"/>
    </row>
    <row r="504" spans="9:11" ht="12.75">
      <c r="I504" s="9"/>
      <c r="K504" s="3"/>
    </row>
    <row r="505" spans="9:11" ht="12.75">
      <c r="I505" s="9"/>
      <c r="K505" s="3"/>
    </row>
    <row r="506" spans="9:11" ht="12.75">
      <c r="I506" s="9"/>
      <c r="K506" s="3"/>
    </row>
    <row r="507" spans="9:11" ht="12.75">
      <c r="I507" s="9"/>
      <c r="K507" s="3"/>
    </row>
    <row r="508" spans="9:11" ht="12.75">
      <c r="I508" s="9"/>
      <c r="K508" s="3"/>
    </row>
    <row r="509" spans="9:11" ht="12.75">
      <c r="I509" s="9"/>
      <c r="K509" s="3"/>
    </row>
    <row r="510" spans="9:11" ht="12.75">
      <c r="I510" s="9"/>
      <c r="K510" s="3"/>
    </row>
    <row r="511" spans="9:11" ht="12.75">
      <c r="I511" s="9"/>
      <c r="K511" s="3"/>
    </row>
    <row r="512" spans="9:11" ht="12.75">
      <c r="I512" s="9"/>
      <c r="K512" s="3"/>
    </row>
    <row r="513" spans="9:11" ht="12.75">
      <c r="I513" s="9"/>
      <c r="K513" s="3"/>
    </row>
    <row r="514" spans="9:11" ht="12.75">
      <c r="I514" s="9"/>
      <c r="K514" s="3"/>
    </row>
    <row r="515" spans="9:11" ht="12.75">
      <c r="I515" s="9"/>
      <c r="K515" s="3"/>
    </row>
    <row r="516" spans="9:11" ht="12.75">
      <c r="I516" s="9"/>
      <c r="K516" s="3"/>
    </row>
    <row r="517" spans="9:11" ht="12.75">
      <c r="I517" s="9"/>
      <c r="K517" s="3"/>
    </row>
    <row r="518" spans="9:11" ht="12.75">
      <c r="I518" s="9"/>
      <c r="K518" s="3"/>
    </row>
    <row r="519" spans="9:11" ht="12.75">
      <c r="I519" s="9"/>
      <c r="K519" s="3"/>
    </row>
    <row r="520" spans="9:11" ht="12.75">
      <c r="I520" s="9"/>
      <c r="K520" s="3"/>
    </row>
    <row r="521" spans="9:11" ht="12.75">
      <c r="I521" s="9"/>
      <c r="K521" s="3"/>
    </row>
    <row r="522" spans="9:11" ht="12.75">
      <c r="I522" s="9"/>
      <c r="K522" s="3"/>
    </row>
    <row r="523" spans="9:11" ht="12.75">
      <c r="I523" s="9"/>
      <c r="K523" s="3"/>
    </row>
    <row r="524" spans="9:11" ht="12.75">
      <c r="I524" s="9"/>
      <c r="K524" s="3"/>
    </row>
    <row r="525" spans="9:11" ht="12.75">
      <c r="I525" s="9"/>
      <c r="K525" s="3"/>
    </row>
    <row r="526" spans="9:11" ht="12.75">
      <c r="I526" s="9"/>
      <c r="K526" s="3"/>
    </row>
    <row r="527" spans="9:11" ht="12.75">
      <c r="I527" s="9"/>
      <c r="K527" s="3"/>
    </row>
    <row r="528" spans="9:11" ht="12.75">
      <c r="I528" s="9"/>
      <c r="K528" s="3"/>
    </row>
    <row r="529" spans="9:11" ht="12.75">
      <c r="I529" s="9"/>
      <c r="K529" s="3"/>
    </row>
    <row r="530" spans="9:11" ht="12.75">
      <c r="I530" s="9"/>
      <c r="K530" s="3"/>
    </row>
    <row r="531" spans="9:11" ht="12.75">
      <c r="I531" s="9"/>
      <c r="K531" s="3"/>
    </row>
    <row r="532" spans="9:11" ht="12.75">
      <c r="I532" s="9"/>
      <c r="K532" s="3"/>
    </row>
    <row r="533" spans="9:11" ht="12.75">
      <c r="I533" s="9"/>
      <c r="K533" s="3"/>
    </row>
    <row r="534" spans="9:11" ht="12.75">
      <c r="I534" s="9"/>
      <c r="K534" s="3"/>
    </row>
    <row r="535" spans="9:11" ht="12.75">
      <c r="I535" s="9"/>
      <c r="K535" s="3"/>
    </row>
    <row r="536" spans="9:11" ht="12.75">
      <c r="I536" s="9"/>
      <c r="K536" s="3"/>
    </row>
    <row r="537" spans="9:11" ht="12.75">
      <c r="I537" s="9"/>
      <c r="K537" s="3"/>
    </row>
    <row r="538" spans="9:11" ht="12.75">
      <c r="I538" s="9"/>
      <c r="K538" s="3"/>
    </row>
    <row r="539" spans="9:11" ht="12.75">
      <c r="I539" s="9"/>
      <c r="K539" s="3"/>
    </row>
    <row r="540" spans="9:11" ht="12.75">
      <c r="I540" s="9"/>
      <c r="K540" s="3"/>
    </row>
    <row r="541" spans="9:11" ht="12.75">
      <c r="I541" s="9"/>
      <c r="K541" s="3"/>
    </row>
    <row r="542" spans="9:11" ht="12.75">
      <c r="I542" s="9"/>
      <c r="K542" s="3"/>
    </row>
    <row r="543" spans="9:11" ht="12.75">
      <c r="I543" s="9"/>
      <c r="K543" s="3"/>
    </row>
    <row r="544" spans="9:11" ht="12.75">
      <c r="I544" s="9"/>
      <c r="K544" s="3"/>
    </row>
    <row r="545" spans="9:11" ht="12.75">
      <c r="I545" s="9"/>
      <c r="K545" s="3"/>
    </row>
    <row r="546" spans="9:11" ht="12.75">
      <c r="I546" s="9"/>
      <c r="K546" s="3"/>
    </row>
    <row r="547" spans="9:11" ht="12.75">
      <c r="I547" s="9"/>
      <c r="K547" s="3"/>
    </row>
    <row r="548" spans="9:11" ht="12.75">
      <c r="I548" s="9"/>
      <c r="K548" s="3"/>
    </row>
    <row r="549" spans="9:11" ht="12.75">
      <c r="I549" s="9"/>
      <c r="K549" s="3"/>
    </row>
    <row r="550" spans="9:11" ht="12.75">
      <c r="I550" s="9"/>
      <c r="K550" s="3"/>
    </row>
    <row r="551" spans="9:11" ht="12.75">
      <c r="I551" s="9"/>
      <c r="K551" s="3"/>
    </row>
    <row r="552" spans="9:11" ht="12.75">
      <c r="I552" s="9"/>
      <c r="K552" s="3"/>
    </row>
    <row r="553" spans="9:11" ht="12.75">
      <c r="I553" s="9"/>
      <c r="K553" s="3"/>
    </row>
    <row r="554" spans="9:11" ht="12.75">
      <c r="I554" s="9"/>
      <c r="K554" s="3"/>
    </row>
    <row r="555" spans="9:11" ht="12.75">
      <c r="I555" s="9"/>
      <c r="K555" s="3"/>
    </row>
    <row r="556" spans="9:11" ht="12.75">
      <c r="I556" s="9"/>
      <c r="K556" s="3"/>
    </row>
    <row r="557" spans="9:11" ht="12.75">
      <c r="I557" s="9"/>
      <c r="K557" s="3"/>
    </row>
    <row r="558" spans="9:11" ht="12.75">
      <c r="I558" s="9"/>
      <c r="K558" s="3"/>
    </row>
    <row r="559" spans="9:11" ht="12.75">
      <c r="I559" s="9"/>
      <c r="K559" s="3"/>
    </row>
    <row r="560" spans="9:11" ht="12.75">
      <c r="I560" s="9"/>
      <c r="K560" s="3"/>
    </row>
    <row r="561" spans="9:11" ht="12.75">
      <c r="I561" s="9"/>
      <c r="K561" s="3"/>
    </row>
    <row r="562" spans="9:11" ht="12.75">
      <c r="I562" s="9"/>
      <c r="K562" s="3"/>
    </row>
    <row r="563" spans="9:11" ht="12.75">
      <c r="I563" s="9"/>
      <c r="K563" s="3"/>
    </row>
    <row r="564" spans="9:11" ht="12.75">
      <c r="I564" s="9"/>
      <c r="K564" s="3"/>
    </row>
    <row r="565" spans="9:11" ht="12.75">
      <c r="I565" s="9"/>
      <c r="K565" s="3"/>
    </row>
    <row r="566" spans="9:11" ht="12.75">
      <c r="I566" s="9"/>
      <c r="K566" s="3"/>
    </row>
    <row r="567" spans="9:11" ht="12.75">
      <c r="I567" s="9"/>
      <c r="K567" s="3"/>
    </row>
    <row r="568" spans="9:11" ht="12.75">
      <c r="I568" s="9"/>
      <c r="K568" s="3"/>
    </row>
    <row r="569" spans="9:11" ht="12.75">
      <c r="I569" s="9"/>
      <c r="K569" s="3"/>
    </row>
    <row r="570" spans="9:11" ht="12.75">
      <c r="I570" s="9"/>
      <c r="K570" s="3"/>
    </row>
    <row r="571" spans="9:11" ht="12.75">
      <c r="I571" s="9"/>
      <c r="K571" s="3"/>
    </row>
    <row r="572" spans="9:11" ht="12.75">
      <c r="I572" s="9"/>
      <c r="K572" s="3"/>
    </row>
    <row r="573" spans="9:11" ht="12.75">
      <c r="I573" s="9"/>
      <c r="K573" s="3"/>
    </row>
    <row r="574" spans="9:11" ht="12.75">
      <c r="I574" s="9"/>
      <c r="K574" s="3"/>
    </row>
    <row r="575" spans="9:11" ht="12.75">
      <c r="I575" s="9"/>
      <c r="K575" s="3"/>
    </row>
    <row r="576" spans="9:11" ht="12.75">
      <c r="I576" s="9"/>
      <c r="K576" s="3"/>
    </row>
    <row r="577" spans="9:11" ht="12.75">
      <c r="I577" s="9"/>
      <c r="K577" s="3"/>
    </row>
    <row r="578" spans="9:11" ht="12.75">
      <c r="I578" s="9"/>
      <c r="K578" s="3"/>
    </row>
    <row r="579" spans="9:11" ht="12.75">
      <c r="I579" s="9"/>
      <c r="K579" s="3"/>
    </row>
    <row r="580" spans="9:11" ht="12.75">
      <c r="I580" s="9"/>
      <c r="K580" s="3"/>
    </row>
    <row r="581" spans="9:11" ht="12.75">
      <c r="I581" s="9"/>
      <c r="K581" s="3"/>
    </row>
    <row r="582" spans="9:11" ht="12.75">
      <c r="I582" s="9"/>
      <c r="K582" s="3"/>
    </row>
    <row r="583" spans="9:11" ht="12.75">
      <c r="I583" s="9"/>
      <c r="K583" s="3"/>
    </row>
    <row r="584" spans="9:11" ht="12.75">
      <c r="I584" s="9"/>
      <c r="K584" s="3"/>
    </row>
    <row r="585" spans="9:11" ht="12.75">
      <c r="I585" s="9"/>
      <c r="K585" s="3"/>
    </row>
    <row r="586" spans="9:11" ht="12.75">
      <c r="I586" s="9"/>
      <c r="K586" s="3"/>
    </row>
    <row r="587" spans="9:11" ht="12.75">
      <c r="I587" s="9"/>
      <c r="K587" s="3"/>
    </row>
    <row r="588" spans="9:11" ht="12.75">
      <c r="I588" s="9"/>
      <c r="K588" s="3"/>
    </row>
    <row r="589" spans="9:11" ht="12.75">
      <c r="I589" s="9"/>
      <c r="K589" s="3"/>
    </row>
    <row r="590" spans="9:11" ht="12.75">
      <c r="I590" s="9"/>
      <c r="K590" s="3"/>
    </row>
    <row r="591" spans="9:11" ht="12.75">
      <c r="I591" s="9"/>
      <c r="K591" s="3"/>
    </row>
    <row r="592" spans="9:11" ht="12.75">
      <c r="I592" s="9"/>
      <c r="K592" s="3"/>
    </row>
    <row r="593" spans="9:11" ht="12.75">
      <c r="I593" s="9"/>
      <c r="K593" s="3"/>
    </row>
    <row r="594" spans="9:11" ht="12.75">
      <c r="I594" s="8"/>
      <c r="K594" s="3"/>
    </row>
    <row r="595" spans="9:11" ht="12.75">
      <c r="I595" s="8"/>
      <c r="K595" s="3"/>
    </row>
    <row r="596" spans="9:11" ht="12.75">
      <c r="I596" s="8"/>
      <c r="K596" s="3"/>
    </row>
    <row r="597" spans="9:11" ht="12.75">
      <c r="I597" s="8"/>
      <c r="K597" s="3"/>
    </row>
    <row r="598" spans="9:11" ht="12.75">
      <c r="I598" s="8"/>
      <c r="K598" s="3"/>
    </row>
    <row r="599" spans="9:11" ht="12.75">
      <c r="I599" s="8"/>
      <c r="K599" s="3"/>
    </row>
    <row r="600" spans="9:11" ht="12.75">
      <c r="I600" s="8"/>
      <c r="K600" s="3"/>
    </row>
    <row r="601" spans="9:11" ht="12.75">
      <c r="I601" s="8"/>
      <c r="K601" s="3"/>
    </row>
    <row r="602" spans="9:11" ht="12.75">
      <c r="I602" s="8"/>
      <c r="K602" s="3"/>
    </row>
    <row r="603" spans="9:11" ht="12.75">
      <c r="I603" s="8"/>
      <c r="K603" s="3"/>
    </row>
    <row r="604" spans="9:11" ht="12.75">
      <c r="I604" s="8"/>
      <c r="K604" s="3"/>
    </row>
    <row r="605" spans="9:11" ht="12.75">
      <c r="I605" s="8"/>
      <c r="K605" s="3"/>
    </row>
    <row r="606" spans="9:11" ht="12.75">
      <c r="I606" s="8"/>
      <c r="K606" s="3"/>
    </row>
    <row r="607" spans="9:11" ht="12.75">
      <c r="I607" s="8"/>
      <c r="K607" s="3"/>
    </row>
    <row r="608" spans="9:11" ht="12.75">
      <c r="I608" s="8"/>
      <c r="K608" s="3"/>
    </row>
    <row r="609" spans="9:11" ht="12.75">
      <c r="I609" s="8"/>
      <c r="K609" s="3"/>
    </row>
    <row r="610" spans="9:11" ht="12.75">
      <c r="I610" s="8"/>
      <c r="K610" s="3"/>
    </row>
    <row r="611" spans="9:11" ht="12.75">
      <c r="I611" s="8"/>
      <c r="K611" s="3"/>
    </row>
    <row r="612" spans="9:11" ht="12.75">
      <c r="I612" s="8"/>
      <c r="K612" s="3"/>
    </row>
    <row r="613" spans="9:11" ht="12.75">
      <c r="I613" s="8"/>
      <c r="K613" s="3"/>
    </row>
    <row r="614" spans="9:11" ht="12.75">
      <c r="I614" s="8"/>
      <c r="K614" s="3"/>
    </row>
    <row r="615" spans="9:11" ht="12.75">
      <c r="I615" s="8"/>
      <c r="K615" s="3"/>
    </row>
    <row r="616" spans="9:11" ht="12.75">
      <c r="I616" s="8"/>
      <c r="K616" s="3"/>
    </row>
    <row r="617" spans="9:11" ht="12.75">
      <c r="I617" s="8"/>
      <c r="K617" s="3"/>
    </row>
    <row r="618" spans="9:11" ht="12.75">
      <c r="I618" s="8"/>
      <c r="K618" s="3"/>
    </row>
    <row r="619" spans="9:11" ht="12.75">
      <c r="I619" s="8"/>
      <c r="K619" s="3"/>
    </row>
    <row r="620" spans="9:11" ht="12.75">
      <c r="I620" s="8"/>
      <c r="K620" s="3"/>
    </row>
    <row r="621" spans="9:11" ht="12.75">
      <c r="I621" s="8"/>
      <c r="K621" s="3"/>
    </row>
    <row r="622" spans="9:11" ht="12.75">
      <c r="I622" s="8"/>
      <c r="K622" s="3"/>
    </row>
    <row r="623" spans="9:11" ht="12.75">
      <c r="I623" s="8"/>
      <c r="K623" s="3"/>
    </row>
    <row r="624" spans="9:11" ht="12.75">
      <c r="I624" s="8"/>
      <c r="K624" s="3"/>
    </row>
    <row r="625" spans="9:11" ht="12.75">
      <c r="I625" s="8"/>
      <c r="K625" s="3"/>
    </row>
    <row r="626" spans="9:11" ht="12.75">
      <c r="I626" s="8"/>
      <c r="K626" s="3"/>
    </row>
    <row r="627" spans="9:11" ht="12.75">
      <c r="I627" s="8"/>
      <c r="K627" s="3"/>
    </row>
    <row r="628" spans="9:11" ht="12.75">
      <c r="I628" s="8"/>
      <c r="K628" s="3"/>
    </row>
    <row r="629" spans="9:11" ht="12.75">
      <c r="I629" s="8"/>
      <c r="K629" s="3"/>
    </row>
    <row r="630" spans="9:11" ht="12.75">
      <c r="I630" s="8"/>
      <c r="K630" s="3"/>
    </row>
    <row r="631" spans="9:11" ht="12.75">
      <c r="I631" s="8"/>
      <c r="K631" s="3"/>
    </row>
    <row r="632" spans="9:11" ht="12.75">
      <c r="I632" s="8"/>
      <c r="K632" s="3"/>
    </row>
    <row r="633" spans="9:11" ht="12.75">
      <c r="I633" s="8"/>
      <c r="K633" s="3"/>
    </row>
    <row r="634" spans="9:11" ht="12.75">
      <c r="I634" s="8"/>
      <c r="K634" s="3"/>
    </row>
    <row r="635" spans="9:11" ht="12.75">
      <c r="I635" s="8"/>
      <c r="K635" s="3"/>
    </row>
    <row r="636" spans="9:11" ht="12.75">
      <c r="I636" s="8"/>
      <c r="K636" s="3"/>
    </row>
    <row r="637" spans="9:11" ht="12.75">
      <c r="I637" s="8"/>
      <c r="K637" s="3"/>
    </row>
    <row r="638" spans="9:11" ht="12.75">
      <c r="I638" s="8"/>
      <c r="K638" s="3"/>
    </row>
    <row r="639" spans="9:11" ht="12.75">
      <c r="I639" s="8"/>
      <c r="K639" s="3"/>
    </row>
    <row r="640" spans="9:11" ht="12.75">
      <c r="I640" s="8"/>
      <c r="K640" s="3"/>
    </row>
    <row r="641" spans="9:11" ht="12.75">
      <c r="I641" s="8"/>
      <c r="K641" s="3"/>
    </row>
    <row r="642" spans="9:11" ht="12.75">
      <c r="I642" s="8"/>
      <c r="K642" s="3"/>
    </row>
    <row r="643" spans="9:11" ht="12.75">
      <c r="I643" s="8"/>
      <c r="K643" s="3"/>
    </row>
    <row r="644" spans="9:11" ht="12.75">
      <c r="I644" s="8"/>
      <c r="K644" s="3"/>
    </row>
    <row r="645" spans="9:11" ht="12.75">
      <c r="I645" s="8"/>
      <c r="K645" s="3"/>
    </row>
    <row r="646" spans="9:11" ht="12.75">
      <c r="I646" s="8"/>
      <c r="K646" s="3"/>
    </row>
    <row r="647" spans="9:11" ht="12.75">
      <c r="I647" s="8"/>
      <c r="K647" s="3"/>
    </row>
    <row r="648" spans="9:11" ht="12.75">
      <c r="I648" s="8"/>
      <c r="K648" s="3"/>
    </row>
    <row r="649" spans="9:11" ht="12.75">
      <c r="I649" s="8"/>
      <c r="K649" s="3"/>
    </row>
    <row r="650" spans="9:11" ht="12.75">
      <c r="I650" s="8"/>
      <c r="K650" s="3"/>
    </row>
    <row r="651" spans="9:11" ht="12.75">
      <c r="I651" s="8"/>
      <c r="K651" s="3"/>
    </row>
    <row r="652" spans="9:11" ht="12.75">
      <c r="I652" s="8"/>
      <c r="K652" s="3"/>
    </row>
    <row r="653" spans="9:11" ht="12.75">
      <c r="I653" s="8"/>
      <c r="K653" s="3"/>
    </row>
    <row r="654" spans="9:11" ht="12.75">
      <c r="I654" s="8"/>
      <c r="K654" s="3"/>
    </row>
    <row r="655" spans="9:11" ht="12.75">
      <c r="I655" s="8"/>
      <c r="K655" s="3"/>
    </row>
    <row r="656" spans="9:11" ht="12.75">
      <c r="I656" s="8"/>
      <c r="K656" s="3"/>
    </row>
    <row r="657" spans="9:11" ht="12.75">
      <c r="I657" s="8"/>
      <c r="K657" s="3"/>
    </row>
    <row r="658" spans="9:11" ht="12.75">
      <c r="I658" s="8"/>
      <c r="K658" s="3"/>
    </row>
    <row r="659" spans="9:11" ht="12.75">
      <c r="I659" s="8"/>
      <c r="K659" s="3"/>
    </row>
    <row r="660" spans="9:11" ht="12.75">
      <c r="I660" s="8"/>
      <c r="K660" s="3"/>
    </row>
    <row r="661" spans="9:11" ht="12.75">
      <c r="I661" s="8"/>
      <c r="K661" s="3"/>
    </row>
    <row r="662" spans="9:11" ht="12.75">
      <c r="I662" s="8"/>
      <c r="K662" s="3"/>
    </row>
    <row r="663" spans="9:11" ht="12.75">
      <c r="I663" s="8"/>
      <c r="K663" s="3"/>
    </row>
    <row r="664" spans="9:11" ht="12.75">
      <c r="I664" s="8"/>
      <c r="K664" s="3"/>
    </row>
    <row r="665" spans="9:11" ht="12.75">
      <c r="I665" s="8"/>
      <c r="K665" s="3"/>
    </row>
    <row r="666" spans="9:11" ht="12.75">
      <c r="I666" s="8"/>
      <c r="K666" s="3"/>
    </row>
    <row r="667" spans="9:11" ht="12.75">
      <c r="I667" s="8"/>
      <c r="K667" s="3"/>
    </row>
    <row r="668" spans="9:11" ht="12.75">
      <c r="I668" s="8"/>
      <c r="K668" s="3"/>
    </row>
    <row r="669" spans="9:11" ht="12.75">
      <c r="I669" s="8"/>
      <c r="K669" s="3"/>
    </row>
    <row r="670" spans="9:11" ht="12.75">
      <c r="I670" s="8"/>
      <c r="K670" s="3"/>
    </row>
    <row r="671" spans="9:11" ht="12.75">
      <c r="I671" s="8"/>
      <c r="K671" s="3"/>
    </row>
    <row r="672" spans="9:11" ht="12.75">
      <c r="I672" s="8"/>
      <c r="K672" s="3"/>
    </row>
    <row r="673" spans="9:11" ht="12.75">
      <c r="I673" s="8"/>
      <c r="K673" s="3"/>
    </row>
    <row r="674" spans="9:11" ht="12.75">
      <c r="I674" s="8"/>
      <c r="K674" s="3"/>
    </row>
    <row r="675" spans="9:11" ht="12.75">
      <c r="I675" s="8"/>
      <c r="K675" s="3"/>
    </row>
    <row r="676" spans="9:11" ht="12.75">
      <c r="I676" s="8"/>
      <c r="K676" s="3"/>
    </row>
    <row r="677" spans="9:11" ht="12.75">
      <c r="I677" s="8"/>
      <c r="K677" s="3"/>
    </row>
    <row r="678" spans="9:11" ht="12.75">
      <c r="I678" s="8"/>
      <c r="K678" s="3"/>
    </row>
    <row r="679" spans="9:11" ht="12.75">
      <c r="I679" s="8"/>
      <c r="K679" s="3"/>
    </row>
    <row r="680" spans="9:11" ht="12.75">
      <c r="I680" s="8"/>
      <c r="K680" s="3"/>
    </row>
    <row r="681" spans="9:11" ht="12.75">
      <c r="I681" s="8"/>
      <c r="K681" s="3"/>
    </row>
    <row r="682" spans="9:11" ht="12.75">
      <c r="I682" s="8"/>
      <c r="K682" s="3"/>
    </row>
    <row r="683" spans="9:11" ht="12.75">
      <c r="I683" s="8"/>
      <c r="K683" s="3"/>
    </row>
    <row r="684" spans="9:11" ht="12.75">
      <c r="I684" s="8"/>
      <c r="K684" s="3"/>
    </row>
    <row r="685" spans="9:11" ht="12.75">
      <c r="I685" s="8"/>
      <c r="K685" s="3"/>
    </row>
    <row r="686" spans="9:11" ht="12.75">
      <c r="I686" s="8"/>
      <c r="K686" s="3"/>
    </row>
    <row r="687" spans="9:11" ht="12.75">
      <c r="I687" s="8"/>
      <c r="K687" s="3"/>
    </row>
    <row r="688" spans="9:11" ht="12.75">
      <c r="I688" s="8"/>
      <c r="K688" s="3"/>
    </row>
    <row r="689" spans="9:11" ht="12.75">
      <c r="I689" s="8"/>
      <c r="K689" s="3"/>
    </row>
    <row r="690" spans="9:11" ht="12.75">
      <c r="I690" s="8"/>
      <c r="K690" s="3"/>
    </row>
    <row r="691" spans="9:11" ht="12.75">
      <c r="I691" s="8"/>
      <c r="K691" s="3"/>
    </row>
    <row r="692" spans="9:11" ht="12.75">
      <c r="I692" s="8"/>
      <c r="K692" s="3"/>
    </row>
    <row r="693" spans="9:11" ht="12.75">
      <c r="I693" s="8"/>
      <c r="K693" s="3"/>
    </row>
    <row r="694" spans="9:11" ht="12.75">
      <c r="I694" s="8"/>
      <c r="K694" s="3"/>
    </row>
    <row r="695" spans="9:11" ht="12.75">
      <c r="I695" s="8"/>
      <c r="K695" s="3"/>
    </row>
    <row r="696" spans="9:11" ht="12.75">
      <c r="I696" s="8"/>
      <c r="K696" s="3"/>
    </row>
    <row r="697" spans="9:11" ht="12.75">
      <c r="I697" s="8"/>
      <c r="K697" s="3"/>
    </row>
    <row r="698" spans="9:11" ht="12.75">
      <c r="I698" s="8"/>
      <c r="K698" s="3"/>
    </row>
    <row r="699" spans="9:11" ht="12.75">
      <c r="I699" s="8"/>
      <c r="K699" s="3"/>
    </row>
    <row r="700" spans="9:11" ht="12.75">
      <c r="I700" s="8"/>
      <c r="K700" s="3"/>
    </row>
    <row r="701" spans="9:11" ht="12.75">
      <c r="I701" s="8"/>
      <c r="K701" s="3"/>
    </row>
    <row r="702" spans="9:11" ht="12.75">
      <c r="I702" s="8"/>
      <c r="K702" s="3"/>
    </row>
    <row r="703" spans="9:11" ht="12.75">
      <c r="I703" s="8"/>
      <c r="K703" s="3"/>
    </row>
    <row r="704" spans="9:11" ht="12.75">
      <c r="I704" s="8"/>
      <c r="K704" s="3"/>
    </row>
    <row r="705" spans="9:11" ht="12.75">
      <c r="I705" s="8"/>
      <c r="K705" s="3"/>
    </row>
    <row r="706" spans="9:11" ht="12.75">
      <c r="I706" s="8"/>
      <c r="K706" s="3"/>
    </row>
    <row r="707" spans="9:11" ht="12.75">
      <c r="I707" s="8"/>
      <c r="K707" s="3"/>
    </row>
    <row r="708" spans="9:11" ht="12.75">
      <c r="I708" s="8"/>
      <c r="K708" s="3"/>
    </row>
    <row r="709" spans="9:11" ht="12.75">
      <c r="I709" s="8"/>
      <c r="K709" s="3"/>
    </row>
    <row r="710" spans="9:11" ht="12.75">
      <c r="I710" s="8"/>
      <c r="K710" s="3"/>
    </row>
    <row r="711" spans="9:11" ht="12.75">
      <c r="I711" s="8"/>
      <c r="K711" s="3"/>
    </row>
    <row r="712" spans="9:11" ht="12.75">
      <c r="I712" s="8"/>
      <c r="K712" s="3"/>
    </row>
    <row r="713" spans="9:11" ht="12.75">
      <c r="I713" s="8"/>
      <c r="K713" s="3"/>
    </row>
    <row r="714" spans="9:11" ht="12.75">
      <c r="I714" s="8"/>
      <c r="K714" s="3"/>
    </row>
    <row r="715" spans="9:11" ht="12.75">
      <c r="I715" s="8"/>
      <c r="K715" s="3"/>
    </row>
    <row r="716" spans="9:11" ht="12.75">
      <c r="I716" s="8"/>
      <c r="K716" s="3"/>
    </row>
    <row r="717" spans="9:11" ht="12.75">
      <c r="I717" s="8"/>
      <c r="K717" s="3"/>
    </row>
    <row r="718" spans="9:11" ht="12.75">
      <c r="I718" s="8"/>
      <c r="K718" s="3"/>
    </row>
    <row r="719" spans="9:11" ht="12.75">
      <c r="I719" s="8"/>
      <c r="K719" s="3"/>
    </row>
    <row r="720" spans="9:11" ht="12.75">
      <c r="I720" s="8"/>
      <c r="K720" s="3"/>
    </row>
    <row r="721" spans="9:11" ht="12.75">
      <c r="I721" s="8"/>
      <c r="K721" s="3"/>
    </row>
    <row r="722" spans="9:11" ht="12.75">
      <c r="I722" s="8"/>
      <c r="K722" s="3"/>
    </row>
    <row r="723" spans="9:11" ht="12.75">
      <c r="I723" s="8"/>
      <c r="K723" s="3"/>
    </row>
    <row r="724" spans="9:11" ht="12.75">
      <c r="I724" s="8"/>
      <c r="K724" s="3"/>
    </row>
    <row r="725" spans="9:11" ht="12.75">
      <c r="I725" s="8"/>
      <c r="K725" s="3"/>
    </row>
    <row r="726" spans="9:11" ht="12.75">
      <c r="I726" s="8"/>
      <c r="K726" s="3"/>
    </row>
    <row r="727" spans="9:11" ht="12.75">
      <c r="I727" s="8"/>
      <c r="K727" s="3"/>
    </row>
    <row r="728" spans="9:11" ht="12.75">
      <c r="I728" s="8"/>
      <c r="K728" s="3"/>
    </row>
    <row r="729" spans="9:11" ht="12.75">
      <c r="I729" s="8"/>
      <c r="K729" s="3"/>
    </row>
    <row r="730" spans="9:11" ht="12.75">
      <c r="I730" s="8"/>
      <c r="K730" s="3"/>
    </row>
    <row r="731" spans="9:11" ht="12.75">
      <c r="I731" s="8"/>
      <c r="K731" s="3"/>
    </row>
    <row r="732" spans="9:11" ht="12.75">
      <c r="I732" s="8"/>
      <c r="K732" s="3"/>
    </row>
    <row r="733" spans="9:11" ht="12.75">
      <c r="I733" s="8"/>
      <c r="K733" s="3"/>
    </row>
    <row r="734" spans="9:11" ht="12.75">
      <c r="I734" s="8"/>
      <c r="K734" s="3"/>
    </row>
    <row r="735" spans="9:11" ht="12.75">
      <c r="I735" s="8"/>
      <c r="K735" s="3"/>
    </row>
    <row r="736" spans="9:11" ht="12.75">
      <c r="I736" s="8"/>
      <c r="K736" s="3"/>
    </row>
    <row r="737" spans="9:11" ht="12.75">
      <c r="I737" s="8"/>
      <c r="K737" s="3"/>
    </row>
    <row r="738" spans="9:11" ht="12.75">
      <c r="I738" s="8"/>
      <c r="K738" s="3"/>
    </row>
    <row r="739" spans="9:11" ht="12.75">
      <c r="I739" s="8"/>
      <c r="K739" s="3"/>
    </row>
    <row r="740" spans="9:11" ht="12.75">
      <c r="I740" s="8"/>
      <c r="K740" s="3"/>
    </row>
    <row r="741" spans="9:11" ht="12.75">
      <c r="I741" s="8"/>
      <c r="K741" s="3"/>
    </row>
    <row r="742" spans="9:11" ht="12.75">
      <c r="I742" s="8"/>
      <c r="K742" s="3"/>
    </row>
    <row r="743" spans="9:11" ht="12.75">
      <c r="I743" s="8"/>
      <c r="K743" s="3"/>
    </row>
    <row r="744" spans="9:11" ht="12.75">
      <c r="I744" s="8"/>
      <c r="K744" s="3"/>
    </row>
    <row r="745" spans="9:11" ht="12.75">
      <c r="I745" s="8"/>
      <c r="K745" s="3"/>
    </row>
    <row r="746" spans="9:11" ht="12.75">
      <c r="I746" s="8"/>
      <c r="K746" s="3"/>
    </row>
    <row r="747" spans="9:11" ht="12.75">
      <c r="I747" s="8"/>
      <c r="K747" s="3"/>
    </row>
    <row r="748" spans="9:11" ht="12.75">
      <c r="I748" s="8"/>
      <c r="K748" s="3"/>
    </row>
    <row r="749" spans="9:11" ht="12.75">
      <c r="I749" s="8"/>
      <c r="K749" s="3"/>
    </row>
    <row r="750" spans="9:11" ht="12.75">
      <c r="I750" s="8"/>
      <c r="K750" s="3"/>
    </row>
    <row r="751" spans="9:11" ht="12.75">
      <c r="I751" s="8"/>
      <c r="K751" s="3"/>
    </row>
    <row r="752" spans="9:11" ht="12.75">
      <c r="I752" s="8"/>
      <c r="K752" s="3"/>
    </row>
    <row r="753" spans="9:11" ht="12.75">
      <c r="I753" s="8"/>
      <c r="K753" s="3"/>
    </row>
    <row r="754" spans="9:11" ht="12.75">
      <c r="I754" s="8"/>
      <c r="K754" s="3"/>
    </row>
    <row r="755" spans="9:11" ht="12.75">
      <c r="I755" s="8"/>
      <c r="K755" s="3"/>
    </row>
    <row r="756" spans="9:11" ht="12.75">
      <c r="I756" s="8"/>
      <c r="K756" s="3"/>
    </row>
    <row r="757" spans="9:11" ht="12.75">
      <c r="I757" s="8"/>
      <c r="K757" s="3"/>
    </row>
    <row r="758" spans="9:11" ht="12.75">
      <c r="I758" s="8"/>
      <c r="K758" s="3"/>
    </row>
    <row r="759" spans="9:11" ht="12.75">
      <c r="I759" s="8"/>
      <c r="K759" s="3"/>
    </row>
    <row r="760" spans="9:11" ht="12.75">
      <c r="I760" s="8"/>
      <c r="K760" s="3"/>
    </row>
    <row r="761" spans="9:11" ht="12.75">
      <c r="I761" s="8"/>
      <c r="K761" s="3"/>
    </row>
    <row r="762" spans="9:11" ht="12.75">
      <c r="I762" s="8"/>
      <c r="K762" s="3"/>
    </row>
    <row r="763" spans="9:11" ht="12.75">
      <c r="I763" s="8"/>
      <c r="K763" s="3"/>
    </row>
    <row r="764" spans="9:11" ht="12.75">
      <c r="I764" s="8"/>
      <c r="K764" s="3"/>
    </row>
    <row r="765" spans="9:11" ht="12.75">
      <c r="I765" s="8"/>
      <c r="K765" s="3"/>
    </row>
    <row r="766" spans="9:11" ht="12.75">
      <c r="I766" s="8"/>
      <c r="K766" s="3"/>
    </row>
    <row r="767" spans="9:11" ht="12.75">
      <c r="I767" s="8"/>
      <c r="K767" s="3"/>
    </row>
    <row r="768" spans="9:11" ht="12.75">
      <c r="I768" s="8"/>
      <c r="K768" s="3"/>
    </row>
    <row r="769" spans="9:11" ht="12.75">
      <c r="I769" s="8"/>
      <c r="K769" s="3"/>
    </row>
    <row r="770" spans="9:11" ht="12.75">
      <c r="I770" s="8"/>
      <c r="K770" s="3"/>
    </row>
    <row r="771" spans="9:11" ht="12.75">
      <c r="I771" s="8"/>
      <c r="K771" s="3"/>
    </row>
    <row r="772" spans="9:11" ht="12.75">
      <c r="I772" s="8"/>
      <c r="K772" s="3"/>
    </row>
    <row r="773" spans="9:11" ht="12.75">
      <c r="I773" s="8"/>
      <c r="K773" s="3"/>
    </row>
    <row r="774" spans="9:11" ht="12.75">
      <c r="I774" s="8"/>
      <c r="K774" s="3"/>
    </row>
    <row r="775" spans="9:11" ht="12.75">
      <c r="I775" s="8"/>
      <c r="K775" s="3"/>
    </row>
    <row r="776" spans="9:11" ht="12.75">
      <c r="I776" s="8"/>
      <c r="K776" s="3"/>
    </row>
    <row r="777" spans="9:11" ht="12.75">
      <c r="I777" s="8"/>
      <c r="K777" s="3"/>
    </row>
    <row r="778" spans="9:11" ht="12.75">
      <c r="I778" s="8"/>
      <c r="K778" s="3"/>
    </row>
    <row r="779" spans="9:11" ht="12.75">
      <c r="I779" s="8"/>
      <c r="K779" s="3"/>
    </row>
    <row r="780" spans="9:11" ht="12.75">
      <c r="I780" s="8"/>
      <c r="K780" s="3"/>
    </row>
    <row r="781" spans="9:11" ht="12.75">
      <c r="I781" s="8"/>
      <c r="K781" s="3"/>
    </row>
    <row r="782" spans="9:11" ht="12.75">
      <c r="I782" s="8"/>
      <c r="K782" s="3"/>
    </row>
    <row r="783" spans="9:11" ht="12.75">
      <c r="I783" s="8"/>
      <c r="K783" s="3"/>
    </row>
    <row r="784" spans="9:11" ht="12.75">
      <c r="I784" s="8"/>
      <c r="K784" s="3"/>
    </row>
    <row r="785" spans="9:11" ht="12.75">
      <c r="I785" s="8"/>
      <c r="K785" s="3"/>
    </row>
    <row r="786" spans="9:11" ht="12.75">
      <c r="I786" s="8"/>
      <c r="K786" s="3"/>
    </row>
    <row r="787" spans="9:11" ht="12.75">
      <c r="I787" s="8"/>
      <c r="K787" s="3"/>
    </row>
    <row r="788" spans="9:11" ht="12.75">
      <c r="I788" s="8"/>
      <c r="K788" s="3"/>
    </row>
    <row r="789" spans="9:11" ht="12.75">
      <c r="I789" s="8"/>
      <c r="K789" s="3"/>
    </row>
    <row r="790" spans="9:11" ht="12.75">
      <c r="I790" s="8"/>
      <c r="K790" s="3"/>
    </row>
    <row r="791" spans="9:11" ht="12.75">
      <c r="I791" s="8"/>
      <c r="K791" s="3"/>
    </row>
    <row r="792" spans="9:11" ht="12.75">
      <c r="I792" s="8"/>
      <c r="K792" s="3"/>
    </row>
    <row r="793" spans="9:11" ht="12.75">
      <c r="I793" s="8"/>
      <c r="K793" s="3"/>
    </row>
    <row r="794" spans="9:11" ht="12.75">
      <c r="I794" s="8"/>
      <c r="K794" s="3"/>
    </row>
    <row r="795" spans="9:11" ht="12.75">
      <c r="I795" s="8"/>
      <c r="K795" s="3"/>
    </row>
    <row r="796" spans="9:11" ht="12.75">
      <c r="I796" s="8"/>
      <c r="K796" s="3"/>
    </row>
    <row r="797" spans="9:11" ht="12.75">
      <c r="I797" s="8"/>
      <c r="K797" s="3"/>
    </row>
    <row r="798" spans="9:11" ht="12.75">
      <c r="I798" s="8"/>
      <c r="K798" s="3"/>
    </row>
    <row r="799" spans="9:11" ht="12.75">
      <c r="I799" s="8"/>
      <c r="K799" s="3"/>
    </row>
    <row r="800" spans="9:11" ht="12.75">
      <c r="I800" s="8"/>
      <c r="K800" s="3"/>
    </row>
    <row r="801" spans="9:11" ht="12.75">
      <c r="I801" s="8"/>
      <c r="K801" s="3"/>
    </row>
    <row r="802" spans="9:11" ht="12.75">
      <c r="I802" s="8"/>
      <c r="K802" s="3"/>
    </row>
    <row r="803" spans="9:11" ht="12.75">
      <c r="I803" s="8"/>
      <c r="K803" s="3"/>
    </row>
    <row r="804" spans="9:11" ht="12.75">
      <c r="I804" s="8"/>
      <c r="K804" s="3"/>
    </row>
    <row r="805" spans="9:11" ht="12.75">
      <c r="I805" s="8"/>
      <c r="K805" s="3"/>
    </row>
    <row r="806" spans="9:11" ht="12.75">
      <c r="I806" s="8"/>
      <c r="K806" s="3"/>
    </row>
    <row r="807" spans="9:11" ht="12.75">
      <c r="I807" s="8"/>
      <c r="K807" s="3"/>
    </row>
    <row r="808" spans="9:11" ht="12.75">
      <c r="I808" s="8"/>
      <c r="K808" s="3"/>
    </row>
    <row r="809" spans="9:11" ht="12.75">
      <c r="I809" s="8"/>
      <c r="K809" s="3"/>
    </row>
    <row r="810" spans="9:11" ht="12.75">
      <c r="I810" s="8"/>
      <c r="K810" s="3"/>
    </row>
    <row r="811" spans="9:11" ht="12.75">
      <c r="I811" s="8"/>
      <c r="K811" s="3"/>
    </row>
    <row r="812" spans="9:11" ht="12.75">
      <c r="I812" s="8"/>
      <c r="K812" s="3"/>
    </row>
    <row r="813" spans="9:11" ht="12.75">
      <c r="I813" s="8"/>
      <c r="K813" s="3"/>
    </row>
    <row r="814" spans="9:11" ht="12.75">
      <c r="I814" s="8"/>
      <c r="K814" s="3"/>
    </row>
    <row r="815" spans="9:11" ht="12.75">
      <c r="I815" s="8"/>
      <c r="K815" s="3"/>
    </row>
    <row r="816" spans="9:11" ht="12.75">
      <c r="I816" s="8"/>
      <c r="K816" s="3"/>
    </row>
    <row r="817" spans="9:11" ht="12.75">
      <c r="I817" s="8"/>
      <c r="K817" s="3"/>
    </row>
    <row r="818" spans="9:11" ht="12.75">
      <c r="I818" s="8"/>
      <c r="K818" s="3"/>
    </row>
    <row r="819" spans="9:11" ht="12.75">
      <c r="I819" s="8"/>
      <c r="K819" s="3"/>
    </row>
    <row r="820" spans="9:11" ht="12.75">
      <c r="I820" s="8"/>
      <c r="K820" s="3"/>
    </row>
    <row r="821" spans="9:11" ht="12.75">
      <c r="I821" s="8"/>
      <c r="K821" s="3"/>
    </row>
    <row r="822" spans="9:11" ht="12.75">
      <c r="I822" s="8"/>
      <c r="K822" s="3"/>
    </row>
    <row r="823" spans="9:11" ht="12.75">
      <c r="I823" s="8"/>
      <c r="K823" s="3"/>
    </row>
    <row r="824" spans="9:11" ht="12.75">
      <c r="I824" s="8"/>
      <c r="K824" s="3"/>
    </row>
    <row r="825" spans="9:11" ht="12.75">
      <c r="I825" s="8"/>
      <c r="K825" s="3"/>
    </row>
    <row r="826" spans="9:11" ht="12.75">
      <c r="I826" s="8"/>
      <c r="K826" s="3"/>
    </row>
    <row r="827" spans="9:11" ht="12.75">
      <c r="I827" s="8"/>
      <c r="K827" s="3"/>
    </row>
    <row r="828" spans="9:11" ht="12.75">
      <c r="I828" s="8"/>
      <c r="K828" s="3"/>
    </row>
    <row r="829" spans="9:11" ht="12.75">
      <c r="I829" s="8"/>
      <c r="K829" s="3"/>
    </row>
    <row r="830" spans="9:11" ht="12.75">
      <c r="I830" s="8"/>
      <c r="K830" s="3"/>
    </row>
    <row r="831" spans="9:11" ht="12.75">
      <c r="I831" s="8"/>
      <c r="K831" s="3"/>
    </row>
    <row r="832" spans="9:11" ht="12.75">
      <c r="I832" s="8"/>
      <c r="K832" s="3"/>
    </row>
    <row r="833" spans="9:11" ht="12.75">
      <c r="I833" s="8"/>
      <c r="K833" s="3"/>
    </row>
    <row r="834" spans="9:11" ht="12.75">
      <c r="I834" s="8"/>
      <c r="K834" s="3"/>
    </row>
    <row r="835" spans="9:11" ht="12.75">
      <c r="I835" s="8"/>
      <c r="K835" s="3"/>
    </row>
    <row r="836" spans="9:11" ht="12.75">
      <c r="I836" s="8"/>
      <c r="K836" s="3"/>
    </row>
    <row r="837" spans="9:11" ht="12.75">
      <c r="I837" s="8"/>
      <c r="K837" s="3"/>
    </row>
    <row r="838" spans="9:11" ht="12.75">
      <c r="I838" s="8"/>
      <c r="K838" s="3"/>
    </row>
    <row r="839" spans="9:11" ht="12.75">
      <c r="I839" s="8"/>
      <c r="K839" s="3"/>
    </row>
    <row r="840" spans="9:11" ht="12.75">
      <c r="I840" s="8"/>
      <c r="K840" s="3"/>
    </row>
    <row r="841" spans="9:11" ht="12.75">
      <c r="I841" s="8"/>
      <c r="K841" s="3"/>
    </row>
    <row r="842" spans="9:11" ht="12.75">
      <c r="I842" s="8"/>
      <c r="K842" s="3"/>
    </row>
    <row r="843" spans="9:11" ht="12.75">
      <c r="I843" s="8"/>
      <c r="K843" s="3"/>
    </row>
    <row r="844" spans="9:11" ht="12.75">
      <c r="I844" s="8"/>
      <c r="K844" s="3"/>
    </row>
    <row r="845" spans="9:11" ht="12.75">
      <c r="I845" s="8"/>
      <c r="K845" s="3"/>
    </row>
    <row r="846" spans="9:11" ht="12.75">
      <c r="I846" s="8"/>
      <c r="K846" s="3"/>
    </row>
    <row r="847" spans="9:11" ht="12.75">
      <c r="I847" s="8"/>
      <c r="K847" s="3"/>
    </row>
    <row r="848" spans="9:11" ht="12.75">
      <c r="I848" s="8"/>
      <c r="K848" s="3"/>
    </row>
    <row r="849" spans="9:11" ht="12.75">
      <c r="I849" s="8"/>
      <c r="K849" s="3"/>
    </row>
    <row r="850" spans="9:11" ht="12.75">
      <c r="I850" s="8"/>
      <c r="K850" s="3"/>
    </row>
    <row r="851" spans="9:11" ht="12.75">
      <c r="I851" s="8"/>
      <c r="K851" s="3"/>
    </row>
    <row r="852" spans="9:11" ht="12.75">
      <c r="I852" s="8"/>
      <c r="K852" s="3"/>
    </row>
    <row r="853" spans="9:11" ht="12.75">
      <c r="I853" s="8"/>
      <c r="K853" s="3"/>
    </row>
    <row r="854" spans="9:11" ht="12.75">
      <c r="I854" s="8"/>
      <c r="K854" s="3"/>
    </row>
    <row r="855" spans="9:11" ht="12.75">
      <c r="I855" s="8"/>
      <c r="K855" s="3"/>
    </row>
    <row r="856" spans="9:11" ht="12.75">
      <c r="I856" s="8"/>
      <c r="K856" s="3"/>
    </row>
    <row r="857" spans="9:11" ht="12.75">
      <c r="I857" s="8"/>
      <c r="K857" s="3"/>
    </row>
    <row r="858" spans="9:11" ht="12.75">
      <c r="I858" s="8"/>
      <c r="K858" s="3"/>
    </row>
    <row r="859" spans="9:11" ht="12.75">
      <c r="I859" s="8"/>
      <c r="K859" s="3"/>
    </row>
    <row r="860" spans="9:11" ht="12.75">
      <c r="I860" s="8"/>
      <c r="K860" s="3"/>
    </row>
    <row r="861" spans="9:11" ht="12.75">
      <c r="I861" s="8"/>
      <c r="K861" s="3"/>
    </row>
    <row r="862" spans="9:11" ht="12.75">
      <c r="I862" s="8"/>
      <c r="K862" s="3"/>
    </row>
    <row r="863" spans="9:11" ht="12.75">
      <c r="I863" s="8"/>
      <c r="K863" s="3"/>
    </row>
    <row r="864" spans="9:11" ht="12.75">
      <c r="I864" s="8"/>
      <c r="K864" s="3"/>
    </row>
    <row r="865" spans="9:11" ht="12.75">
      <c r="I865" s="8"/>
      <c r="K865" s="3"/>
    </row>
    <row r="866" spans="9:11" ht="12.75">
      <c r="I866" s="8"/>
      <c r="K866" s="3"/>
    </row>
    <row r="867" spans="9:11" ht="12.75">
      <c r="I867" s="8"/>
      <c r="K867" s="3"/>
    </row>
    <row r="868" spans="9:11" ht="12.75">
      <c r="I868" s="8"/>
      <c r="K868" s="3"/>
    </row>
    <row r="869" spans="9:11" ht="12.75">
      <c r="I869" s="8"/>
      <c r="K869" s="3"/>
    </row>
    <row r="870" spans="9:11" ht="12.75">
      <c r="I870" s="8"/>
      <c r="K870" s="3"/>
    </row>
    <row r="871" spans="9:11" ht="12.75">
      <c r="I871" s="8"/>
      <c r="K871" s="3"/>
    </row>
    <row r="872" spans="9:11" ht="12.75">
      <c r="I872" s="8"/>
      <c r="K872" s="3"/>
    </row>
    <row r="873" spans="9:11" ht="12.75">
      <c r="I873" s="8"/>
      <c r="K873" s="3"/>
    </row>
    <row r="874" spans="9:11" ht="12.75">
      <c r="I874" s="8"/>
      <c r="K874" s="3"/>
    </row>
    <row r="875" spans="9:11" ht="12.75">
      <c r="I875" s="8"/>
      <c r="K875" s="3"/>
    </row>
    <row r="876" spans="9:11" ht="12.75">
      <c r="I876" s="8"/>
      <c r="K876" s="3"/>
    </row>
    <row r="877" spans="9:11" ht="12.75">
      <c r="I877" s="8"/>
      <c r="K877" s="3"/>
    </row>
    <row r="878" spans="9:11" ht="12.75">
      <c r="I878" s="8"/>
      <c r="K878" s="3"/>
    </row>
    <row r="879" spans="9:11" ht="12.75">
      <c r="I879" s="8"/>
      <c r="K879" s="3"/>
    </row>
    <row r="880" spans="9:11" ht="12.75">
      <c r="I880" s="8"/>
      <c r="K880" s="3"/>
    </row>
    <row r="881" spans="9:11" ht="12.75">
      <c r="I881" s="8"/>
      <c r="K881" s="3"/>
    </row>
    <row r="882" spans="9:11" ht="12.75">
      <c r="I882" s="8"/>
      <c r="K882" s="3"/>
    </row>
    <row r="883" spans="9:11" ht="12.75">
      <c r="I883" s="8"/>
      <c r="K883" s="3"/>
    </row>
    <row r="884" spans="9:11" ht="12.75">
      <c r="I884" s="8"/>
      <c r="K884" s="3"/>
    </row>
    <row r="885" spans="9:11" ht="12.75">
      <c r="I885" s="8"/>
      <c r="K885" s="3"/>
    </row>
    <row r="886" spans="9:11" ht="12.75">
      <c r="I886" s="8"/>
      <c r="K886" s="3"/>
    </row>
    <row r="887" spans="9:11" ht="12.75">
      <c r="I887" s="8"/>
      <c r="K887" s="3"/>
    </row>
    <row r="888" spans="9:11" ht="12.75">
      <c r="I888" s="8"/>
      <c r="K888" s="3"/>
    </row>
    <row r="889" spans="9:11" ht="12.75">
      <c r="I889" s="8"/>
      <c r="K889" s="3"/>
    </row>
    <row r="890" spans="9:11" ht="12.75">
      <c r="I890" s="8"/>
      <c r="K890" s="3"/>
    </row>
    <row r="891" spans="9:11" ht="12.75">
      <c r="I891" s="8"/>
      <c r="K891" s="3"/>
    </row>
    <row r="892" spans="9:11" ht="12.75">
      <c r="I892" s="8"/>
      <c r="K892" s="3"/>
    </row>
    <row r="893" spans="9:11" ht="12.75">
      <c r="I893" s="8"/>
      <c r="K893" s="3"/>
    </row>
    <row r="894" spans="9:11" ht="12.75">
      <c r="I894" s="8"/>
      <c r="K894" s="3"/>
    </row>
    <row r="895" spans="9:11" ht="12.75">
      <c r="I895" s="8"/>
      <c r="K895" s="3"/>
    </row>
    <row r="896" spans="9:11" ht="12.75">
      <c r="I896" s="8"/>
      <c r="K896" s="3"/>
    </row>
    <row r="897" spans="9:11" ht="12.75">
      <c r="I897" s="8"/>
      <c r="K897" s="3"/>
    </row>
    <row r="898" spans="9:11" ht="12.75">
      <c r="I898" s="8"/>
      <c r="K898" s="3"/>
    </row>
    <row r="899" spans="9:11" ht="12.75">
      <c r="I899" s="8"/>
      <c r="K899" s="3"/>
    </row>
    <row r="900" spans="9:11" ht="12.75">
      <c r="I900" s="8"/>
      <c r="K900" s="3"/>
    </row>
    <row r="901" spans="9:11" ht="12.75">
      <c r="I901" s="8"/>
      <c r="K901" s="3"/>
    </row>
    <row r="902" spans="9:11" ht="12.75">
      <c r="I902" s="8"/>
      <c r="K902" s="3"/>
    </row>
    <row r="903" spans="9:11" ht="12.75">
      <c r="I903" s="8"/>
      <c r="K903" s="3"/>
    </row>
    <row r="904" spans="9:11" ht="12.75">
      <c r="I904" s="8"/>
      <c r="K904" s="3"/>
    </row>
    <row r="905" spans="9:11" ht="12.75">
      <c r="I905" s="8"/>
      <c r="K905" s="3"/>
    </row>
    <row r="906" spans="9:11" ht="12.75">
      <c r="I906" s="8"/>
      <c r="K906" s="3"/>
    </row>
    <row r="907" spans="9:11" ht="12.75">
      <c r="I907" s="8"/>
      <c r="K907" s="3"/>
    </row>
    <row r="908" spans="9:11" ht="12.75">
      <c r="I908" s="8"/>
      <c r="K908" s="3"/>
    </row>
    <row r="909" spans="9:11" ht="12.75">
      <c r="I909" s="8"/>
      <c r="K909" s="3"/>
    </row>
    <row r="910" spans="9:11" ht="12.75">
      <c r="I910" s="8"/>
      <c r="K910" s="3"/>
    </row>
    <row r="911" spans="9:11" ht="12.75">
      <c r="I911" s="8"/>
      <c r="K911" s="3"/>
    </row>
    <row r="912" spans="9:11" ht="12.75">
      <c r="I912" s="8"/>
      <c r="K912" s="3"/>
    </row>
    <row r="913" spans="9:11" ht="12.75">
      <c r="I913" s="8"/>
      <c r="K913" s="3"/>
    </row>
    <row r="914" spans="9:11" ht="12.75">
      <c r="I914" s="8"/>
      <c r="K914" s="3"/>
    </row>
    <row r="915" spans="9:11" ht="12.75">
      <c r="I915" s="8"/>
      <c r="K915" s="3"/>
    </row>
    <row r="916" spans="9:11" ht="12.75">
      <c r="I916" s="8"/>
      <c r="K916" s="3"/>
    </row>
    <row r="917" spans="9:11" ht="12.75">
      <c r="I917" s="8"/>
      <c r="K917" s="3"/>
    </row>
    <row r="918" spans="9:11" ht="12.75">
      <c r="I918" s="8"/>
      <c r="K918" s="3"/>
    </row>
    <row r="919" spans="9:11" ht="12.75">
      <c r="I919" s="8"/>
      <c r="K919" s="3"/>
    </row>
    <row r="920" spans="9:11" ht="12.75">
      <c r="I920" s="8"/>
      <c r="K920" s="3"/>
    </row>
    <row r="921" spans="9:11" ht="12.75">
      <c r="I921" s="8"/>
      <c r="K921" s="3"/>
    </row>
    <row r="922" spans="9:11" ht="12.75">
      <c r="I922" s="8"/>
      <c r="K922" s="3"/>
    </row>
    <row r="923" spans="9:11" ht="12.75">
      <c r="I923" s="8"/>
      <c r="K923" s="3"/>
    </row>
    <row r="924" spans="9:11" ht="12.75">
      <c r="I924" s="8"/>
      <c r="K924" s="3"/>
    </row>
    <row r="925" spans="9:11" ht="12.75">
      <c r="I925" s="8"/>
      <c r="K925" s="3"/>
    </row>
    <row r="926" spans="9:11" ht="12.75">
      <c r="I926" s="8"/>
      <c r="K926" s="3"/>
    </row>
    <row r="927" spans="9:11" ht="12.75">
      <c r="I927" s="8"/>
      <c r="K927" s="3"/>
    </row>
    <row r="928" spans="9:11" ht="12.75">
      <c r="I928" s="8"/>
      <c r="K928" s="3"/>
    </row>
    <row r="929" spans="9:11" ht="12.75">
      <c r="I929" s="8"/>
      <c r="K929" s="3"/>
    </row>
    <row r="930" spans="9:11" ht="12.75">
      <c r="I930" s="8"/>
      <c r="K930" s="3"/>
    </row>
    <row r="931" spans="9:11" ht="12.75">
      <c r="I931" s="8"/>
      <c r="K931" s="3"/>
    </row>
    <row r="932" spans="9:11" ht="12.75">
      <c r="I932" s="8"/>
      <c r="K932" s="3"/>
    </row>
    <row r="933" ht="12.75">
      <c r="K933" s="3"/>
    </row>
    <row r="934" ht="12.75">
      <c r="K934" s="3"/>
    </row>
    <row r="935" ht="12.75">
      <c r="K935" s="3"/>
    </row>
    <row r="936" ht="12.75">
      <c r="K936" s="3"/>
    </row>
    <row r="937" ht="12.75">
      <c r="K937" s="3"/>
    </row>
    <row r="938" ht="12.75">
      <c r="K938" s="3"/>
    </row>
    <row r="939" ht="12.75">
      <c r="K939" s="3"/>
    </row>
    <row r="940" ht="12.75">
      <c r="K940" s="3"/>
    </row>
    <row r="941" ht="12.75">
      <c r="K941" s="3"/>
    </row>
    <row r="942" ht="12.75">
      <c r="K942" s="3"/>
    </row>
    <row r="943" ht="12.75">
      <c r="K943" s="3"/>
    </row>
    <row r="944" ht="12.75">
      <c r="K944" s="3"/>
    </row>
    <row r="945" ht="12.75">
      <c r="K945" s="3"/>
    </row>
    <row r="946" ht="12.75">
      <c r="K946" s="3"/>
    </row>
    <row r="947" ht="12.75">
      <c r="K947" s="3"/>
    </row>
    <row r="948" ht="12.75">
      <c r="K948" s="3"/>
    </row>
    <row r="949" ht="12.75">
      <c r="K949" s="3"/>
    </row>
    <row r="950" ht="12.75">
      <c r="K950" s="3"/>
    </row>
    <row r="951" ht="12.75">
      <c r="K951" s="3"/>
    </row>
    <row r="952" ht="12.75">
      <c r="K952" s="3"/>
    </row>
    <row r="953" ht="12.75">
      <c r="K953" s="3"/>
    </row>
    <row r="954" ht="12.75">
      <c r="K954" s="3"/>
    </row>
    <row r="955" ht="12.75">
      <c r="K955" s="3"/>
    </row>
    <row r="956" ht="12.75">
      <c r="K956" s="3"/>
    </row>
    <row r="957" ht="12.75">
      <c r="K957" s="3"/>
    </row>
    <row r="958" ht="12.75">
      <c r="K958" s="3"/>
    </row>
    <row r="959" ht="12.75">
      <c r="K959" s="3"/>
    </row>
    <row r="960" ht="12.75">
      <c r="K960" s="3"/>
    </row>
    <row r="961" ht="12.75">
      <c r="K961" s="3"/>
    </row>
    <row r="962" ht="12.75">
      <c r="K962" s="3"/>
    </row>
    <row r="963" ht="12.75">
      <c r="K963" s="3"/>
    </row>
    <row r="964" ht="12.75">
      <c r="K964" s="3"/>
    </row>
    <row r="965" ht="12.75">
      <c r="K965" s="3"/>
    </row>
    <row r="966" ht="12.75">
      <c r="K966" s="3"/>
    </row>
    <row r="967" ht="12.75">
      <c r="K967" s="3"/>
    </row>
    <row r="968" ht="12.75">
      <c r="K968" s="3"/>
    </row>
    <row r="969" ht="12.75">
      <c r="K969" s="3"/>
    </row>
    <row r="970" ht="12.75">
      <c r="K970" s="3"/>
    </row>
    <row r="971" ht="12.75">
      <c r="K971" s="3"/>
    </row>
    <row r="972" ht="12.75">
      <c r="K972" s="3"/>
    </row>
    <row r="973" ht="12.75">
      <c r="K973" s="3"/>
    </row>
    <row r="974" ht="12.75">
      <c r="K974" s="3"/>
    </row>
    <row r="975" ht="12.75">
      <c r="K975" s="3"/>
    </row>
    <row r="976" ht="12.75">
      <c r="K976" s="3"/>
    </row>
    <row r="977" ht="12.75">
      <c r="K977" s="3"/>
    </row>
    <row r="978" ht="12.75">
      <c r="K978" s="3"/>
    </row>
    <row r="979" ht="12.75">
      <c r="K979" s="3"/>
    </row>
    <row r="980" ht="12.75">
      <c r="K980" s="3"/>
    </row>
    <row r="981" ht="12.75">
      <c r="K981" s="3"/>
    </row>
    <row r="982" ht="12.75">
      <c r="K982" s="3"/>
    </row>
    <row r="983" ht="12.75">
      <c r="K983" s="3"/>
    </row>
    <row r="984" ht="12.75">
      <c r="K984" s="3"/>
    </row>
    <row r="985" ht="12.75">
      <c r="K985" s="3"/>
    </row>
    <row r="986" ht="12.75">
      <c r="K986" s="3"/>
    </row>
    <row r="987" ht="12.75">
      <c r="K987" s="3"/>
    </row>
    <row r="988" ht="12.75">
      <c r="K988" s="3"/>
    </row>
    <row r="989" ht="12.75">
      <c r="K989" s="3"/>
    </row>
    <row r="990" ht="12.75">
      <c r="K990" s="3"/>
    </row>
    <row r="991" ht="12.75">
      <c r="K991" s="3"/>
    </row>
    <row r="992" ht="12.75">
      <c r="K992" s="3"/>
    </row>
    <row r="993" ht="12.75">
      <c r="K993" s="3"/>
    </row>
    <row r="994" ht="12.75">
      <c r="K994" s="3"/>
    </row>
    <row r="995" ht="12.75">
      <c r="K995" s="3"/>
    </row>
    <row r="996" ht="12.75">
      <c r="K996" s="3"/>
    </row>
    <row r="997" ht="12.75">
      <c r="K997" s="3"/>
    </row>
    <row r="998" ht="12.75">
      <c r="K998" s="3"/>
    </row>
    <row r="999" ht="12.75">
      <c r="K999" s="3"/>
    </row>
    <row r="1000" ht="12.75">
      <c r="K1000" s="3"/>
    </row>
    <row r="1001" ht="12.75">
      <c r="K1001" s="3"/>
    </row>
    <row r="1002" ht="12.75">
      <c r="K1002" s="3"/>
    </row>
    <row r="1003" ht="12.75">
      <c r="K1003" s="3"/>
    </row>
    <row r="1004" ht="12.75">
      <c r="K1004" s="3"/>
    </row>
    <row r="1005" ht="12.75">
      <c r="K1005" s="3"/>
    </row>
    <row r="1006" ht="12.75">
      <c r="K1006" s="3"/>
    </row>
    <row r="1007" ht="12.75">
      <c r="K1007" s="3"/>
    </row>
    <row r="1008" ht="12.75">
      <c r="K1008" s="3"/>
    </row>
    <row r="1009" ht="12.75">
      <c r="K1009" s="3"/>
    </row>
    <row r="1010" ht="12.75">
      <c r="K1010" s="3"/>
    </row>
    <row r="1011" ht="12.75">
      <c r="K1011" s="3"/>
    </row>
    <row r="1012" ht="12.75">
      <c r="K1012" s="3"/>
    </row>
    <row r="1013" ht="12.75">
      <c r="K1013" s="3"/>
    </row>
    <row r="1014" ht="12.75">
      <c r="K1014" s="3"/>
    </row>
    <row r="1015" ht="12.75">
      <c r="K1015" s="3"/>
    </row>
    <row r="1016" ht="12.75">
      <c r="K1016" s="3"/>
    </row>
    <row r="1017" ht="12.75">
      <c r="K1017" s="3"/>
    </row>
    <row r="1018" ht="12.75">
      <c r="K1018" s="3"/>
    </row>
    <row r="1019" ht="12.75">
      <c r="K1019" s="3"/>
    </row>
    <row r="1020" ht="12.75">
      <c r="K1020" s="3"/>
    </row>
    <row r="1021" ht="12.75">
      <c r="K1021" s="3"/>
    </row>
    <row r="1022" ht="12.75">
      <c r="K1022" s="3"/>
    </row>
    <row r="1023" ht="12.75">
      <c r="K1023" s="3"/>
    </row>
    <row r="1024" ht="12.75">
      <c r="K1024" s="3"/>
    </row>
    <row r="1025" ht="12.75">
      <c r="K1025" s="3"/>
    </row>
    <row r="1026" ht="12.75">
      <c r="K1026" s="3"/>
    </row>
    <row r="1027" ht="12.75">
      <c r="K1027" s="3"/>
    </row>
    <row r="1028" ht="12.75">
      <c r="K1028" s="3"/>
    </row>
    <row r="1029" ht="12.75">
      <c r="K1029" s="3"/>
    </row>
    <row r="1030" ht="12.75">
      <c r="K1030" s="3"/>
    </row>
    <row r="1031" ht="12.75">
      <c r="K1031" s="3"/>
    </row>
    <row r="1032" ht="12.75">
      <c r="K1032" s="3"/>
    </row>
    <row r="1033" ht="12.75">
      <c r="K1033" s="3"/>
    </row>
    <row r="1034" ht="12.75">
      <c r="K1034" s="3"/>
    </row>
    <row r="1035" ht="12.75">
      <c r="K1035" s="3"/>
    </row>
    <row r="1036" ht="12.75">
      <c r="K1036" s="3"/>
    </row>
    <row r="1037" ht="12.75">
      <c r="K1037" s="3"/>
    </row>
    <row r="1038" ht="12.75">
      <c r="K1038" s="3"/>
    </row>
    <row r="1039" ht="12.75">
      <c r="K1039" s="3"/>
    </row>
    <row r="1040" ht="12.75">
      <c r="K1040" s="3"/>
    </row>
    <row r="1041" ht="12.75">
      <c r="K1041" s="3"/>
    </row>
    <row r="1042" ht="12.75">
      <c r="K1042" s="3"/>
    </row>
    <row r="1043" ht="12.75">
      <c r="K1043" s="3"/>
    </row>
    <row r="1044" ht="12.75">
      <c r="K1044" s="3"/>
    </row>
    <row r="1045" ht="12.75">
      <c r="K1045" s="3"/>
    </row>
    <row r="1046" ht="12.75">
      <c r="K1046" s="3"/>
    </row>
    <row r="1047" ht="12.75">
      <c r="K1047" s="3"/>
    </row>
    <row r="1048" ht="12.75">
      <c r="K1048" s="3"/>
    </row>
    <row r="1049" ht="12.75">
      <c r="K1049" s="3"/>
    </row>
    <row r="1050" ht="12.75">
      <c r="K1050" s="3"/>
    </row>
    <row r="1051" ht="12.75">
      <c r="K1051" s="3"/>
    </row>
    <row r="1052" ht="12.75">
      <c r="K1052" s="3"/>
    </row>
    <row r="1053" ht="12.75">
      <c r="K1053" s="3"/>
    </row>
    <row r="1054" ht="12.75">
      <c r="K1054" s="3"/>
    </row>
    <row r="1055" ht="12.75">
      <c r="K1055" s="3"/>
    </row>
    <row r="1056" ht="12.75">
      <c r="K1056" s="3"/>
    </row>
    <row r="1057" ht="12.75">
      <c r="K1057" s="3"/>
    </row>
    <row r="1058" ht="12.75">
      <c r="K1058" s="3"/>
    </row>
    <row r="1059" ht="12.75">
      <c r="K1059" s="3"/>
    </row>
    <row r="1060" ht="12.75">
      <c r="K1060" s="3"/>
    </row>
    <row r="1061" ht="12.75">
      <c r="K1061" s="3"/>
    </row>
    <row r="1062" ht="12.75">
      <c r="K1062" s="3"/>
    </row>
    <row r="1063" ht="12.75">
      <c r="K1063" s="3"/>
    </row>
    <row r="1064" ht="12.75">
      <c r="K1064" s="3"/>
    </row>
    <row r="1065" ht="12.75">
      <c r="K1065" s="3"/>
    </row>
    <row r="1066" ht="12.75">
      <c r="K1066" s="3"/>
    </row>
    <row r="1067" ht="12.75">
      <c r="K1067" s="3"/>
    </row>
    <row r="1068" ht="12.75">
      <c r="K1068" s="3"/>
    </row>
    <row r="1069" ht="12.75">
      <c r="K1069" s="3"/>
    </row>
    <row r="1070" ht="12.75">
      <c r="K1070" s="3"/>
    </row>
    <row r="1071" ht="12.75">
      <c r="K1071" s="3"/>
    </row>
    <row r="1072" ht="12.75">
      <c r="K1072" s="3"/>
    </row>
    <row r="1073" ht="12.75">
      <c r="K1073" s="3"/>
    </row>
    <row r="1074" ht="12.75">
      <c r="K1074" s="3"/>
    </row>
    <row r="1075" ht="12.75">
      <c r="K1075" s="3"/>
    </row>
    <row r="1076" ht="12.75">
      <c r="K1076" s="3"/>
    </row>
    <row r="1077" ht="12.75">
      <c r="K1077" s="3"/>
    </row>
    <row r="1078" ht="12.75">
      <c r="K1078" s="3"/>
    </row>
    <row r="1079" ht="12.75">
      <c r="K1079" s="3"/>
    </row>
    <row r="1080" ht="12.75">
      <c r="K1080" s="3"/>
    </row>
    <row r="1081" ht="12.75">
      <c r="K1081" s="3"/>
    </row>
    <row r="1082" ht="12.75">
      <c r="K1082" s="3"/>
    </row>
    <row r="1083" ht="12.75">
      <c r="K1083" s="3"/>
    </row>
    <row r="1084" ht="12.75">
      <c r="K1084" s="3"/>
    </row>
    <row r="1085" ht="12.75">
      <c r="K1085" s="3"/>
    </row>
    <row r="1086" ht="12.75">
      <c r="K1086" s="3"/>
    </row>
    <row r="1087" ht="12.75">
      <c r="K1087" s="3"/>
    </row>
    <row r="1088" ht="12.75">
      <c r="K1088" s="3"/>
    </row>
    <row r="1089" ht="12.75">
      <c r="K1089" s="3"/>
    </row>
    <row r="1090" ht="12.75">
      <c r="K1090" s="3"/>
    </row>
    <row r="1091" ht="12.75">
      <c r="K1091" s="3"/>
    </row>
    <row r="1092" ht="12.75">
      <c r="K1092" s="3"/>
    </row>
    <row r="1093" ht="12.75">
      <c r="K1093" s="3"/>
    </row>
    <row r="1094" ht="12.75">
      <c r="K1094" s="3"/>
    </row>
    <row r="1095" ht="12.75">
      <c r="K1095" s="3"/>
    </row>
    <row r="1096" ht="12.75">
      <c r="K1096" s="3"/>
    </row>
    <row r="1097" ht="12.75">
      <c r="K1097" s="3"/>
    </row>
    <row r="1098" ht="12.75">
      <c r="K1098" s="3"/>
    </row>
    <row r="1099" ht="12.75">
      <c r="K1099" s="3"/>
    </row>
    <row r="1100" ht="12.75">
      <c r="K1100" s="3"/>
    </row>
    <row r="1101" ht="12.75">
      <c r="K1101" s="3"/>
    </row>
    <row r="1102" ht="12.75">
      <c r="K1102" s="3"/>
    </row>
    <row r="1103" ht="12.75">
      <c r="K1103" s="3"/>
    </row>
    <row r="1104" ht="12.75">
      <c r="K1104" s="3"/>
    </row>
    <row r="1105" ht="12.75">
      <c r="K1105" s="3"/>
    </row>
    <row r="1106" ht="12.75">
      <c r="K1106" s="3"/>
    </row>
    <row r="1107" ht="12.75">
      <c r="K1107" s="3"/>
    </row>
    <row r="1108" ht="12.75">
      <c r="K1108" s="3"/>
    </row>
    <row r="1109" ht="12.75">
      <c r="K1109" s="3"/>
    </row>
    <row r="1110" ht="12.75">
      <c r="K1110" s="3"/>
    </row>
    <row r="1111" ht="12.75">
      <c r="K1111" s="3"/>
    </row>
    <row r="1112" ht="12.75">
      <c r="K1112" s="3"/>
    </row>
    <row r="1113" ht="12.75">
      <c r="K1113" s="3"/>
    </row>
    <row r="1114" ht="12.75">
      <c r="K1114" s="3"/>
    </row>
    <row r="1115" ht="12.75">
      <c r="K1115" s="3"/>
    </row>
    <row r="1116" ht="12.75">
      <c r="K1116" s="3"/>
    </row>
    <row r="1117" ht="12.75">
      <c r="K1117" s="3"/>
    </row>
    <row r="1118" ht="12.75">
      <c r="K1118" s="3"/>
    </row>
    <row r="1119" ht="12.75">
      <c r="K1119" s="3"/>
    </row>
    <row r="1120" ht="12.75">
      <c r="K1120" s="3"/>
    </row>
    <row r="1121" ht="12.75">
      <c r="K1121" s="3"/>
    </row>
    <row r="1122" ht="12.75">
      <c r="K1122" s="3"/>
    </row>
    <row r="1123" ht="12.75">
      <c r="K1123" s="3"/>
    </row>
    <row r="1124" ht="12.75">
      <c r="K1124" s="3"/>
    </row>
    <row r="1125" ht="12.75">
      <c r="K1125" s="3"/>
    </row>
    <row r="1126" ht="12.75">
      <c r="K1126" s="3"/>
    </row>
    <row r="1127" ht="12.75">
      <c r="K1127" s="3"/>
    </row>
    <row r="1128" ht="12.75">
      <c r="K1128" s="3"/>
    </row>
    <row r="1129" ht="12.75">
      <c r="K1129" s="3"/>
    </row>
    <row r="1130" ht="12.75">
      <c r="K1130" s="3"/>
    </row>
    <row r="1131" ht="12.75">
      <c r="K1131" s="3"/>
    </row>
    <row r="1132" ht="12.75">
      <c r="K1132" s="3"/>
    </row>
    <row r="1133" ht="12.75">
      <c r="K1133" s="3"/>
    </row>
    <row r="1134" ht="12.75">
      <c r="K1134" s="3"/>
    </row>
    <row r="1135" ht="12.75">
      <c r="K1135" s="3"/>
    </row>
    <row r="1136" ht="12.75">
      <c r="K1136" s="3"/>
    </row>
    <row r="1137" ht="12.75">
      <c r="K1137" s="3"/>
    </row>
    <row r="1138" ht="12.75">
      <c r="K1138" s="3"/>
    </row>
    <row r="1139" ht="12.75">
      <c r="K1139" s="3"/>
    </row>
    <row r="1140" ht="12.75">
      <c r="K1140" s="3"/>
    </row>
    <row r="1141" ht="12.75">
      <c r="K1141" s="3"/>
    </row>
    <row r="1142" ht="12.75">
      <c r="K1142" s="3"/>
    </row>
    <row r="1143" ht="12.75">
      <c r="K1143" s="3"/>
    </row>
    <row r="1144" ht="12.75">
      <c r="K1144" s="3"/>
    </row>
    <row r="1145" ht="12.75">
      <c r="K1145" s="3"/>
    </row>
    <row r="1146" ht="12.75">
      <c r="K1146" s="3"/>
    </row>
    <row r="1147" ht="12.75">
      <c r="K1147" s="3"/>
    </row>
    <row r="1148" ht="12.75">
      <c r="K1148" s="3"/>
    </row>
    <row r="1149" ht="12.75">
      <c r="K1149" s="3"/>
    </row>
    <row r="1150" ht="12.75">
      <c r="K1150" s="3"/>
    </row>
    <row r="1151" ht="12.75">
      <c r="K1151" s="3"/>
    </row>
    <row r="1152" ht="12.75">
      <c r="K1152" s="3"/>
    </row>
    <row r="1153" ht="12.75">
      <c r="K1153" s="3"/>
    </row>
    <row r="1154" ht="12.75">
      <c r="K1154" s="3"/>
    </row>
    <row r="1155" ht="12.75">
      <c r="K1155" s="3"/>
    </row>
    <row r="1156" ht="12.75">
      <c r="K1156" s="3"/>
    </row>
    <row r="1157" ht="12.75">
      <c r="K1157" s="3"/>
    </row>
    <row r="1158" ht="12.75">
      <c r="K1158" s="3"/>
    </row>
    <row r="1159" ht="12.75">
      <c r="K1159" s="3"/>
    </row>
    <row r="1160" ht="12.75">
      <c r="K1160" s="3"/>
    </row>
    <row r="1161" ht="12.75">
      <c r="K1161" s="3"/>
    </row>
    <row r="1162" ht="12.75">
      <c r="K1162" s="3"/>
    </row>
    <row r="1163" ht="12.75">
      <c r="K1163" s="3"/>
    </row>
    <row r="1164" ht="12.75">
      <c r="K1164" s="3"/>
    </row>
    <row r="1165" ht="12.75">
      <c r="K1165" s="3"/>
    </row>
    <row r="1166" ht="12.75">
      <c r="K1166" s="3"/>
    </row>
    <row r="1167" ht="12.75">
      <c r="K1167" s="3"/>
    </row>
    <row r="1168" ht="12.75">
      <c r="K1168" s="3"/>
    </row>
    <row r="1169" ht="12.75">
      <c r="K1169" s="3"/>
    </row>
    <row r="1170" ht="12.75">
      <c r="K1170" s="3"/>
    </row>
    <row r="1171" ht="12.75">
      <c r="K1171" s="3"/>
    </row>
    <row r="1172" ht="12.75">
      <c r="K1172" s="3"/>
    </row>
    <row r="1173" ht="12.75">
      <c r="K1173" s="3"/>
    </row>
    <row r="1174" ht="12.75">
      <c r="K1174" s="3"/>
    </row>
    <row r="1175" ht="12.75">
      <c r="K1175" s="3"/>
    </row>
    <row r="1176" ht="12.75">
      <c r="K1176" s="3"/>
    </row>
    <row r="1177" ht="12.75">
      <c r="K1177" s="3"/>
    </row>
    <row r="1178" ht="12.75">
      <c r="K1178" s="3"/>
    </row>
    <row r="1179" ht="12.75">
      <c r="K1179" s="3"/>
    </row>
    <row r="1180" ht="12.75">
      <c r="K1180" s="3"/>
    </row>
    <row r="1181" ht="12.75">
      <c r="K1181" s="3"/>
    </row>
    <row r="1182" ht="12.75">
      <c r="K1182" s="3"/>
    </row>
    <row r="1183" ht="12.75">
      <c r="K1183" s="3"/>
    </row>
    <row r="1184" ht="12.75">
      <c r="K1184" s="3"/>
    </row>
    <row r="1185" ht="12.75">
      <c r="K1185" s="3"/>
    </row>
    <row r="1186" ht="12.75">
      <c r="K1186" s="3"/>
    </row>
    <row r="1187" ht="12.75">
      <c r="K1187" s="3"/>
    </row>
    <row r="1188" ht="12.75">
      <c r="K1188" s="3"/>
    </row>
    <row r="1189" ht="12.75">
      <c r="K1189" s="3"/>
    </row>
    <row r="1190" ht="12.75">
      <c r="K1190" s="3"/>
    </row>
    <row r="1191" ht="12.75">
      <c r="K1191" s="3"/>
    </row>
    <row r="1192" ht="12.75">
      <c r="K1192" s="3"/>
    </row>
    <row r="1193" ht="12.75">
      <c r="K1193" s="3"/>
    </row>
    <row r="1194" ht="12.75">
      <c r="K1194" s="3"/>
    </row>
    <row r="1195" ht="12.75">
      <c r="K1195" s="3"/>
    </row>
    <row r="1196" ht="12.75">
      <c r="K1196" s="3"/>
    </row>
    <row r="1197" ht="12.75">
      <c r="K1197" s="3"/>
    </row>
    <row r="1198" ht="12.75">
      <c r="K1198" s="3"/>
    </row>
    <row r="1199" ht="12.75">
      <c r="K1199" s="3"/>
    </row>
    <row r="1200" ht="12.75">
      <c r="K1200" s="3"/>
    </row>
    <row r="1201" ht="12.75">
      <c r="K1201" s="3"/>
    </row>
    <row r="1202" ht="12.75">
      <c r="K1202" s="3"/>
    </row>
    <row r="1203" ht="12.75">
      <c r="K1203" s="3"/>
    </row>
    <row r="1204" ht="12.75">
      <c r="K1204" s="3"/>
    </row>
    <row r="1205" ht="12.75">
      <c r="K1205" s="3"/>
    </row>
    <row r="1206" ht="12.75">
      <c r="K1206" s="3"/>
    </row>
    <row r="1207" ht="12.75">
      <c r="K1207" s="3"/>
    </row>
    <row r="1208" ht="12.75">
      <c r="K1208" s="3"/>
    </row>
    <row r="1209" ht="12.75">
      <c r="K1209" s="3"/>
    </row>
    <row r="1210" ht="12.75">
      <c r="K1210" s="3"/>
    </row>
    <row r="1211" ht="12.75">
      <c r="K1211" s="3"/>
    </row>
    <row r="1212" ht="12.75">
      <c r="K1212" s="3"/>
    </row>
    <row r="1213" ht="12.75">
      <c r="K1213" s="3"/>
    </row>
    <row r="1214" ht="12.75">
      <c r="K1214" s="3"/>
    </row>
    <row r="1215" ht="12.75">
      <c r="K1215" s="3"/>
    </row>
    <row r="1216" ht="12.75">
      <c r="K1216" s="3"/>
    </row>
    <row r="1217" ht="12.75">
      <c r="K1217" s="3"/>
    </row>
    <row r="1218" ht="12.75">
      <c r="K1218" s="3"/>
    </row>
    <row r="1219" ht="12.75">
      <c r="K1219" s="3"/>
    </row>
    <row r="1220" ht="12.75">
      <c r="K1220" s="3"/>
    </row>
    <row r="1221" ht="12.75">
      <c r="K1221" s="3"/>
    </row>
    <row r="1222" ht="12.75">
      <c r="K1222" s="3"/>
    </row>
    <row r="1223" ht="12.75">
      <c r="K1223" s="3"/>
    </row>
    <row r="1224" ht="12.75">
      <c r="K1224" s="3"/>
    </row>
    <row r="1225" ht="12.75">
      <c r="K1225" s="3"/>
    </row>
    <row r="1226" ht="12.75">
      <c r="K1226" s="3"/>
    </row>
    <row r="1227" ht="12.75">
      <c r="K1227" s="3"/>
    </row>
    <row r="1228" ht="12.75">
      <c r="K1228" s="3"/>
    </row>
    <row r="1229" ht="12.75">
      <c r="K1229" s="3"/>
    </row>
    <row r="1230" ht="12.75">
      <c r="K1230" s="3"/>
    </row>
    <row r="1231" ht="12.75">
      <c r="K1231" s="3"/>
    </row>
    <row r="1232" ht="12.75">
      <c r="K1232" s="3"/>
    </row>
    <row r="1233" ht="12.75">
      <c r="K1233" s="3"/>
    </row>
    <row r="1234" ht="12.75">
      <c r="K1234" s="3"/>
    </row>
    <row r="1235" ht="12.75">
      <c r="K1235" s="3"/>
    </row>
    <row r="1236" ht="12.75">
      <c r="K1236" s="3"/>
    </row>
    <row r="1237" ht="12.75">
      <c r="K1237" s="3"/>
    </row>
    <row r="1238" ht="12.75">
      <c r="K1238" s="3"/>
    </row>
    <row r="1239" ht="12.75">
      <c r="K1239" s="3"/>
    </row>
    <row r="1240" ht="12.75">
      <c r="K1240" s="3"/>
    </row>
    <row r="1241" ht="12.75">
      <c r="K1241" s="3"/>
    </row>
    <row r="1242" ht="12.75">
      <c r="K1242" s="3"/>
    </row>
    <row r="1243" ht="12.75">
      <c r="K1243" s="3"/>
    </row>
    <row r="1244" ht="12.75">
      <c r="K1244" s="3"/>
    </row>
    <row r="1245" ht="12.75">
      <c r="K1245" s="3"/>
    </row>
    <row r="1246" ht="12.75">
      <c r="K1246" s="3"/>
    </row>
    <row r="1247" ht="12.75">
      <c r="K1247" s="3"/>
    </row>
    <row r="1248" ht="12.75">
      <c r="K1248" s="3"/>
    </row>
    <row r="1249" ht="12.75">
      <c r="K1249" s="3"/>
    </row>
    <row r="1250" ht="12.75">
      <c r="K1250" s="3"/>
    </row>
    <row r="1251" ht="12.75">
      <c r="K1251" s="3"/>
    </row>
    <row r="1252" ht="12.75">
      <c r="K1252" s="3"/>
    </row>
    <row r="1253" ht="12.75">
      <c r="K1253" s="3"/>
    </row>
    <row r="1254" ht="12.75">
      <c r="K1254" s="3"/>
    </row>
    <row r="1255" ht="12.75">
      <c r="K1255" s="3"/>
    </row>
    <row r="1256" ht="12.75">
      <c r="K1256" s="3"/>
    </row>
    <row r="1257" ht="12.75">
      <c r="K1257" s="3"/>
    </row>
    <row r="1258" ht="12.75">
      <c r="K1258" s="3"/>
    </row>
    <row r="1259" ht="12.75">
      <c r="K1259" s="3"/>
    </row>
    <row r="1260" ht="12.75">
      <c r="K1260" s="3"/>
    </row>
    <row r="1261" ht="12.75">
      <c r="K1261" s="3"/>
    </row>
    <row r="1262" ht="12.75">
      <c r="K1262" s="3"/>
    </row>
    <row r="1263" ht="12.75">
      <c r="K1263" s="3"/>
    </row>
    <row r="1264" ht="12.75">
      <c r="K1264" s="3"/>
    </row>
    <row r="1265" ht="12.75">
      <c r="K1265" s="3"/>
    </row>
    <row r="1266" ht="12.75">
      <c r="K1266" s="3"/>
    </row>
    <row r="1267" ht="12.75">
      <c r="K1267" s="3"/>
    </row>
    <row r="1268" ht="12.75">
      <c r="K1268" s="3"/>
    </row>
    <row r="1269" ht="12.75">
      <c r="K1269" s="3"/>
    </row>
    <row r="1270" ht="12.75">
      <c r="K1270" s="3"/>
    </row>
    <row r="1271" ht="12.75">
      <c r="K1271" s="3"/>
    </row>
    <row r="1272" ht="12.75">
      <c r="K1272" s="3"/>
    </row>
    <row r="1273" ht="12.75">
      <c r="K1273" s="3"/>
    </row>
    <row r="1274" ht="12.75">
      <c r="K1274" s="3"/>
    </row>
    <row r="1275" ht="12.75">
      <c r="K1275" s="3"/>
    </row>
    <row r="1276" ht="12.75">
      <c r="K1276" s="3"/>
    </row>
    <row r="1277" ht="12.75">
      <c r="K1277" s="3"/>
    </row>
    <row r="1278" ht="12.75">
      <c r="K1278" s="3"/>
    </row>
    <row r="1279" ht="12.75">
      <c r="K1279" s="3"/>
    </row>
    <row r="1280" ht="12.75">
      <c r="K1280" s="3"/>
    </row>
    <row r="1281" ht="12.75">
      <c r="K1281" s="3"/>
    </row>
    <row r="1282" ht="12.75">
      <c r="K1282" s="3"/>
    </row>
    <row r="1283" ht="12.75">
      <c r="K1283" s="3"/>
    </row>
    <row r="1284" ht="12.75">
      <c r="K1284" s="3"/>
    </row>
    <row r="1285" ht="12.75">
      <c r="K1285" s="3"/>
    </row>
    <row r="1286" ht="12.75">
      <c r="K1286" s="3"/>
    </row>
    <row r="1287" ht="12.75">
      <c r="K1287" s="3"/>
    </row>
    <row r="1288" ht="12.75">
      <c r="K1288" s="3"/>
    </row>
    <row r="1289" ht="12.75">
      <c r="K1289" s="3"/>
    </row>
    <row r="1290" ht="12.75">
      <c r="K1290" s="3"/>
    </row>
    <row r="1291" ht="12.75">
      <c r="K1291" s="3"/>
    </row>
    <row r="1292" ht="12.75">
      <c r="K1292" s="3"/>
    </row>
    <row r="1293" ht="12.75">
      <c r="K1293" s="3"/>
    </row>
    <row r="1294" ht="12.75">
      <c r="K1294" s="3"/>
    </row>
    <row r="1295" ht="12.75">
      <c r="K1295" s="3"/>
    </row>
    <row r="1296" ht="12.75">
      <c r="K1296" s="3"/>
    </row>
    <row r="1297" ht="12.75">
      <c r="K1297" s="3"/>
    </row>
    <row r="1298" ht="12.75">
      <c r="K1298" s="3"/>
    </row>
    <row r="1299" ht="12.75">
      <c r="K1299" s="3"/>
    </row>
    <row r="1300" ht="12.75">
      <c r="K1300" s="3"/>
    </row>
    <row r="1301" ht="12.75">
      <c r="K1301" s="3"/>
    </row>
    <row r="1302" ht="12.75">
      <c r="K1302" s="3"/>
    </row>
    <row r="1303" ht="12.75">
      <c r="K1303" s="3"/>
    </row>
    <row r="1304" ht="12.75">
      <c r="K1304" s="3"/>
    </row>
    <row r="1305" ht="12.75">
      <c r="K1305" s="3"/>
    </row>
  </sheetData>
  <sheetProtection/>
  <mergeCells count="2">
    <mergeCell ref="A2:J2"/>
    <mergeCell ref="A169:J169"/>
  </mergeCells>
  <printOptions/>
  <pageMargins left="0.4330708661417323" right="0.2362204724409449" top="1.0236220472440944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&amp;L&amp;"Arial,Corsivo"Unioncamere del Veneto -   Bilancio al  31/12/2019 _______________________________________________________________________________________                            </oddHeader>
    <oddFooter>&amp;R_______________________________________________________________________________________
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Benvenuto</dc:creator>
  <cp:keywords/>
  <dc:description/>
  <cp:lastModifiedBy>CUV025</cp:lastModifiedBy>
  <cp:lastPrinted>2021-03-23T13:17:03Z</cp:lastPrinted>
  <dcterms:created xsi:type="dcterms:W3CDTF">1997-05-20T16:08:40Z</dcterms:created>
  <dcterms:modified xsi:type="dcterms:W3CDTF">2021-03-23T13:17:47Z</dcterms:modified>
  <cp:category/>
  <cp:version/>
  <cp:contentType/>
  <cp:contentStatus/>
</cp:coreProperties>
</file>